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bookViews>
    <workbookView xWindow="0" yWindow="0" windowWidth="26670" windowHeight="12825" tabRatio="829" activeTab="0"/>
  </bookViews>
  <sheets>
    <sheet name="Wirtschaftlichkeitslücke" sheetId="2" r:id="rId1"/>
    <sheet name="Einnahmen und Ausgaben" sheetId="3" r:id="rId2"/>
    <sheet name="Überschreitung Benchmark" sheetId="4" r:id="rId3"/>
    <sheet name="Sonst. K. Tiefbau" sheetId="5" r:id="rId4"/>
    <sheet name="Sonst. K. Passive Infrastruktur" sheetId="6" r:id="rId5"/>
    <sheet name="Sonst. K. Aktive Infrastruktur" sheetId="7" r:id="rId6"/>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<sst xmlns="http://schemas.openxmlformats.org/spreadsheetml/2006/main" count="222" uniqueCount="131">
  <si>
    <t>Unversiegelt</t>
  </si>
  <si>
    <t>Versiegelt</t>
  </si>
  <si>
    <t>Masten</t>
  </si>
  <si>
    <t>Glasfaser</t>
  </si>
  <si>
    <t>Ausbaugebiet</t>
  </si>
  <si>
    <t>verwendete Technologien zur Backbone-Anbindung</t>
  </si>
  <si>
    <t xml:space="preserve">verwendete Technologien zur Anbindung der Haushalte </t>
  </si>
  <si>
    <t>ø-Kosten Tiefbau unversiegelt [€/m]</t>
  </si>
  <si>
    <t>ø-Kosten Tiefbau versiegelt [€/m]</t>
  </si>
  <si>
    <t>ø-Kosten DSLAM [€/Stk.]</t>
  </si>
  <si>
    <t>ø-Kosten Leerrohre [€/m]</t>
  </si>
  <si>
    <t>ø-Kosten Glasfaser [€/m]</t>
  </si>
  <si>
    <t>ø-Kosten</t>
  </si>
  <si>
    <t>ø-Kosten + 15%</t>
  </si>
  <si>
    <t>ø-Kosten - 15%</t>
  </si>
  <si>
    <t>Netzaufbau</t>
  </si>
  <si>
    <t>Tiefbauarbeiten</t>
  </si>
  <si>
    <t>Sonstige Tiefbaukosten</t>
  </si>
  <si>
    <t>Passive Infrastruktur</t>
  </si>
  <si>
    <t>Aktive Infrastruktur</t>
  </si>
  <si>
    <t>Summe Investitionskosten</t>
  </si>
  <si>
    <t>davon in die Wirtschaftlichkeitslücke umgelegt</t>
  </si>
  <si>
    <t>Netzbetrieb: Alle Einnahmen im Rahmen der vorbezeichneten Nutzungsverhältnisse:</t>
  </si>
  <si>
    <t>Summe der Einnahmen</t>
  </si>
  <si>
    <t>Barwertfaktor</t>
  </si>
  <si>
    <t>Barwert (Einnahmen)</t>
  </si>
  <si>
    <t>Netzbetrieb: Kosten</t>
  </si>
  <si>
    <t>Summe</t>
  </si>
  <si>
    <t>Jahr 1</t>
  </si>
  <si>
    <t>Jahr 2</t>
  </si>
  <si>
    <t>Jahr 3</t>
  </si>
  <si>
    <t>Jahr 4</t>
  </si>
  <si>
    <t>Jahr 5</t>
  </si>
  <si>
    <t>Jahr 6</t>
  </si>
  <si>
    <t>Jahr 7</t>
  </si>
  <si>
    <t>Einheiten</t>
  </si>
  <si>
    <t>Meter / Anzahl</t>
  </si>
  <si>
    <t>Kosten / Einheit</t>
  </si>
  <si>
    <t xml:space="preserve">Wirtschaftlichkeitslücke </t>
  </si>
  <si>
    <t>Anzahl Bestandskunden</t>
  </si>
  <si>
    <t>Neukunden im laufenden Jahr</t>
  </si>
  <si>
    <t>Kundenzahlen</t>
  </si>
  <si>
    <t>Abweichung von ø-Kosten</t>
  </si>
  <si>
    <t>Jahr 8</t>
  </si>
  <si>
    <t>Jahr 9</t>
  </si>
  <si>
    <t>Jahr 10</t>
  </si>
  <si>
    <t>Jahr 11</t>
  </si>
  <si>
    <t>Jahr 12</t>
  </si>
  <si>
    <t>Jahr 13</t>
  </si>
  <si>
    <t>Jahr 14</t>
  </si>
  <si>
    <t>Jahr 15</t>
  </si>
  <si>
    <t>Jahr 16</t>
  </si>
  <si>
    <t>Jahr 17</t>
  </si>
  <si>
    <t>Jahr 18</t>
  </si>
  <si>
    <t>Jahr 19</t>
  </si>
  <si>
    <t>Jahr 20</t>
  </si>
  <si>
    <t>Jahr 21</t>
  </si>
  <si>
    <t>Jahr 22</t>
  </si>
  <si>
    <t>Jahr 23</t>
  </si>
  <si>
    <t>Jahr 24</t>
  </si>
  <si>
    <t>Jahr 25</t>
  </si>
  <si>
    <t>Jahr 26</t>
  </si>
  <si>
    <t>Jahr 27</t>
  </si>
  <si>
    <t>Jahr 28</t>
  </si>
  <si>
    <t>Jahr 29</t>
  </si>
  <si>
    <t>Jahr 30</t>
  </si>
  <si>
    <t>Summe der Barwerte</t>
  </si>
  <si>
    <t>Barwert Einnahmen (Übertrag Einnahmen &amp; Ausgaben)</t>
  </si>
  <si>
    <t>Barwert Kosten (Übertrag Einnahmen &amp; Ausgaben)</t>
  </si>
  <si>
    <t>Abzinsungssatz</t>
  </si>
  <si>
    <t>Ausbaujahr / Jahr 0</t>
  </si>
  <si>
    <t>Einnahmen durch vorhandene Kunden</t>
  </si>
  <si>
    <t>Einnahmen durch neue Kunden</t>
  </si>
  <si>
    <t>In den hellgrau hinterlegten Zellen haben Sie die Möglichkeit eigene Eingaben zu tätigen</t>
  </si>
  <si>
    <t>Angaben zu Einnahmen und Ausgaben</t>
  </si>
  <si>
    <t>Übertrag: in die Wirtschaftlichkeitslücke umgelegte Investitionskosten</t>
  </si>
  <si>
    <t>TK-Anbieter</t>
  </si>
  <si>
    <t>Leerrohre</t>
  </si>
  <si>
    <t>Hausanschlüsse</t>
  </si>
  <si>
    <t>Schächte</t>
  </si>
  <si>
    <t>Verzweiger</t>
  </si>
  <si>
    <t>Splitter</t>
  </si>
  <si>
    <t>Sonstige Abschlusseinrichtungen</t>
  </si>
  <si>
    <t>Sende- / Empfangseinheit für Koax-Netze</t>
  </si>
  <si>
    <t>Sende- / Empfangseinheit für xDSL-Netze</t>
  </si>
  <si>
    <t>Sende- / Empfangseinheit für optische Netze</t>
  </si>
  <si>
    <t>Sonstige aktive Infrastruktur</t>
  </si>
  <si>
    <t>Sende- / Empfangseinheit für Funknetze</t>
  </si>
  <si>
    <t>Kommune</t>
  </si>
  <si>
    <t>Wofür fallen die sonstigen Kosten im Tiefbau an? (Das Ausfüllen ist verpflichtetnd, wenn entsprechende sonstige Kosten angegeben sind!)</t>
  </si>
  <si>
    <r>
      <t>Wofür fallen die Kosten für sonstige Anschlusseinrichtungen an?</t>
    </r>
    <r>
      <rPr>
        <sz val="7"/>
        <rFont val="Arial"/>
        <family val="2"/>
      </rPr>
      <t xml:space="preserve"> (Das Ausfüllen ist verpflichtetnd, wenn entsprechende sonstige Kosten angegeben sind!)</t>
    </r>
  </si>
  <si>
    <r>
      <t>Wofür fallen die Kosten für sonstige aktive Infrastruktur an?</t>
    </r>
    <r>
      <rPr>
        <sz val="7"/>
        <rFont val="Arial"/>
        <family val="2"/>
      </rPr>
      <t xml:space="preserve"> (Das Ausfüllen ist verpflichtetnd, wenn entsprechende sonstige Kosten angegeben sind!)</t>
    </r>
  </si>
  <si>
    <t>Einnahmen pro Bestandskunde und Monat</t>
  </si>
  <si>
    <t>Einnahmen aus Vorleistungsprodukten</t>
  </si>
  <si>
    <t>Betriebskosten ohne Kosten für Vorleistungsprodukte (netto)</t>
  </si>
  <si>
    <t>Kosten für Vorleistungsprodukte (netto)</t>
  </si>
  <si>
    <t>Finanzierungskosten (netto)</t>
  </si>
  <si>
    <t>Summe jeweilige Zeile</t>
  </si>
  <si>
    <t>Anzahl</t>
  </si>
  <si>
    <t>Barwert (Kosten mit Invest)</t>
  </si>
  <si>
    <t>Barwert aller Kosten des Netzbetriebes</t>
  </si>
  <si>
    <r>
      <t>Änderungsdatum</t>
    </r>
    <r>
      <rPr>
        <sz val="7"/>
        <color theme="1"/>
        <rFont val="Arial"/>
        <family val="2"/>
      </rPr>
      <t xml:space="preserve"> (wann wurde dieses Formular zuletzt angepasst und eingereicht)</t>
    </r>
  </si>
  <si>
    <t>Summe aller Kosten des Netzbetriebes</t>
  </si>
  <si>
    <t>Tiefbaukosten</t>
  </si>
  <si>
    <r>
      <t xml:space="preserve">Tiefbau gesamt </t>
    </r>
    <r>
      <rPr>
        <b/>
        <sz val="11"/>
        <color theme="1"/>
        <rFont val="Calibri"/>
        <family val="2"/>
        <scheme val="minor"/>
      </rPr>
      <t>ohne</t>
    </r>
    <r>
      <rPr>
        <sz val="11"/>
        <color theme="1"/>
        <rFont val="Calibri"/>
        <family val="2"/>
        <scheme val="minor"/>
      </rPr>
      <t xml:space="preserve"> Sonstige Tiefbaukosten</t>
    </r>
  </si>
  <si>
    <t>Anteil Sonstige Tiefbaukosten in %</t>
  </si>
  <si>
    <t>Aufschlüsselung der Sonstigen Tiefbaukosten (beginnend mit dem größten Posten und fortgesetzt, bis noch max. 10 % Sonstige Kosten verbleiben)</t>
  </si>
  <si>
    <t>Nr.</t>
  </si>
  <si>
    <t>Posten (keine Sammelbegriffe wie z.B. Tiefbauleistung)</t>
  </si>
  <si>
    <t>Einzelpreis</t>
  </si>
  <si>
    <t>verbleibende Sonstige Tiefbaukosten</t>
  </si>
  <si>
    <t>in %</t>
  </si>
  <si>
    <t>Sonstige Passive Infrastruktur</t>
  </si>
  <si>
    <t>Anteil Sonstige Passive Infrastruktur in %</t>
  </si>
  <si>
    <t>Aufschlüsselung der Sonstigen Passive Infrastruktur (beginnend mit dem größten Posten und fortgesetzt, bis noch max. 10 % Sonstige Kosten verbleiben)</t>
  </si>
  <si>
    <t>Posten (keine Sammelbegriffe wie z.B. Kabel)</t>
  </si>
  <si>
    <t>verbleibende Sonstige Passive Infrastruktur</t>
  </si>
  <si>
    <t>Sonstige Aktive Infrastruktur</t>
  </si>
  <si>
    <t>Anteil Sonstige Aktive Infrastruktur in %</t>
  </si>
  <si>
    <t>Posten (keine Sammelbegriffe wie z.B. Sendeeinrichtung)</t>
  </si>
  <si>
    <t>verbleibende Sonstige Aktive Infrastruktur</t>
  </si>
  <si>
    <t>Kosten</t>
  </si>
  <si>
    <t>Überschreitung der Durchschnittswerte</t>
  </si>
  <si>
    <t>Unversiegelter Tiefbau</t>
  </si>
  <si>
    <t>Versiegelter Tiefbau</t>
  </si>
  <si>
    <r>
      <t xml:space="preserve">Aktive Infrastruktur gesamt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Aktive Infrastruktur</t>
    </r>
  </si>
  <si>
    <r>
      <t xml:space="preserve">Passive Infrastruktur Gesamtkosten </t>
    </r>
    <r>
      <rPr>
        <b/>
        <sz val="11"/>
        <color theme="1"/>
        <rFont val="Calibri"/>
        <family val="2"/>
        <scheme val="minor"/>
      </rPr>
      <t>ohne</t>
    </r>
    <r>
      <rPr>
        <sz val="11"/>
        <color theme="1"/>
        <rFont val="Calibri"/>
        <family val="2"/>
        <scheme val="minor"/>
      </rPr>
      <t xml:space="preserve"> Sonstige</t>
    </r>
    <r>
      <rPr>
        <strike/>
        <sz val="11"/>
        <color rgb="FFFF0000"/>
        <rFont val="Calibri"/>
        <family val="2"/>
        <scheme val="minor"/>
      </rPr>
      <t>n</t>
    </r>
    <r>
      <rPr>
        <sz val="11"/>
        <color theme="1"/>
        <rFont val="Calibri"/>
        <family val="2"/>
        <scheme val="minor"/>
      </rPr>
      <t xml:space="preserve"> Passive Infrastruktur</t>
    </r>
  </si>
  <si>
    <r>
      <t>Aufschlüsselung der Sonstigen Aktive</t>
    </r>
    <r>
      <rPr>
        <sz val="11"/>
        <color rgb="FFFF0000"/>
        <rFont val="Calibri"/>
        <family val="2"/>
        <scheme val="minor"/>
      </rPr>
      <t>n</t>
    </r>
    <r>
      <rPr>
        <sz val="11"/>
        <color theme="1"/>
        <rFont val="Calibri"/>
        <family val="2"/>
        <scheme val="minor"/>
      </rPr>
      <t xml:space="preserve"> Infrastruktur (beginnend mit dem größten Posten und fortgesetzt, bis noch max. 10 % Sonstige Kosten verbleiben)</t>
    </r>
  </si>
  <si>
    <r>
      <t xml:space="preserve">Sie geben bei der Berechnung der Wirtschaftlichkeitslücke an einer oder mehreren Stellen (siehe rote Markierung) an, dass die Preise die Sie für die Herstellung </t>
    </r>
    <r>
      <rPr>
        <sz val="11"/>
        <rFont val="Calibri"/>
        <family val="2"/>
        <scheme val="minor"/>
      </rPr>
      <t>ansetzen</t>
    </r>
    <r>
      <rPr>
        <sz val="11"/>
        <color theme="1"/>
        <rFont val="Calibri"/>
        <family val="2"/>
        <scheme val="minor"/>
      </rPr>
      <t xml:space="preserve"> deutlich über den üblichen Werten lieg</t>
    </r>
    <r>
      <rPr>
        <sz val="11"/>
        <rFont val="Calibri"/>
        <family val="2"/>
        <scheme val="minor"/>
      </rPr>
      <t>. Bitte erläutern Sie daher diese Kosten.</t>
    </r>
    <r>
      <rPr>
        <sz val="11"/>
        <color theme="1"/>
        <rFont val="Calibri"/>
        <family val="2"/>
        <scheme val="minor"/>
      </rPr>
      <t xml:space="preserve"> Tragen Sie diese Erklärung bitte jeweils in die Zelle unter der roten Überschrift ein. 
Hellblau hinterlegte Überschriften können Sie ignorieren - hier braucht es keine Erklärung.</t>
    </r>
  </si>
  <si>
    <r>
      <t>Bitte</t>
    </r>
    <r>
      <rPr>
        <sz val="8"/>
        <rFont val="Arial"/>
        <family val="2"/>
      </rPr>
      <t xml:space="preserve"> tragen</t>
    </r>
    <r>
      <rPr>
        <sz val="8"/>
        <color theme="1"/>
        <rFont val="Arial"/>
        <family val="2"/>
      </rPr>
      <t xml:space="preserve"> Sie alle für Ihr </t>
    </r>
    <r>
      <rPr>
        <sz val="8"/>
        <rFont val="Arial"/>
        <family val="2"/>
      </rPr>
      <t xml:space="preserve">Vorhaben </t>
    </r>
    <r>
      <rPr>
        <sz val="8"/>
        <color theme="1"/>
        <rFont val="Arial"/>
        <family val="2"/>
      </rPr>
      <t>relevanten Daten in die grün gefärbten Felder ein. Einnahmen wie Ausgaben sind immer als positiver Wert einzugeben. 
Wird nach der Eingabe der Einzelposten im Bereich Netzaufbau eines oder mehrere Felder in der Spalte Abweichung von ø-Kosten rot, ist zusätzlich eine Erklärung für die</t>
    </r>
    <r>
      <rPr>
        <sz val="8"/>
        <color theme="1"/>
        <rFont val="Arial"/>
        <family val="2"/>
      </rPr>
      <t xml:space="preserve"> Preise der Position(en) auf dem Tabellenblatt "Überschreitung Benchmark" abzugeben.
Es können bei den Tiefbauarbeiten sowie der aktiven und passiven Infrastruktur "Sonstige Kosten" angegeben werden. Machen diese in der Höhe mehr als 10 % der Summme der Einzelposten der jeweiligen Kategorie aus, so müssen diese weiter aufgeschlüsselt werden. Nutzen Sie dafür das entsprechende Tabellenblatt.
</t>
    </r>
  </si>
  <si>
    <r>
      <t>Angaben zur Wirtschaftlichkeitslücke</t>
    </r>
    <r>
      <rPr>
        <sz val="8"/>
        <color theme="1"/>
        <rFont val="Arial"/>
        <family val="2"/>
      </rPr>
      <t xml:space="preserve">                             </t>
    </r>
    <r>
      <rPr>
        <sz val="7"/>
        <color theme="1"/>
        <rFont val="Arial"/>
        <family val="2"/>
      </rPr>
      <t>(Version vom 27.03.2018)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</si>
</sst>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7">
    <font>
      <sz val="11"/>
      <color theme="1"/>
      <name val="Calibri"/>
      <family val="2"/>
      <scheme val="minor"/>
    </font>
    <font>
      <sz val="10"/>
      <name val="Arial"/>
      <family val="2"/>
    </font>
    <font>
      <b/>
      <sz val="12"/>
      <color theme="1"/>
      <name val="Arial"/>
      <family val="2"/>
    </font>
    <font>
      <sz val="8"/>
      <color theme="1"/>
      <name val="Arial"/>
      <family val="2"/>
    </font>
    <font>
      <sz val="9"/>
      <color theme="1"/>
      <name val="Arial"/>
      <family val="2"/>
    </font>
    <font>
      <b/>
      <sz val="8"/>
      <color theme="1"/>
      <name val="Arial"/>
      <family val="2"/>
    </font>
    <font>
      <b/>
      <sz val="8"/>
      <name val="Arial"/>
      <family val="2"/>
    </font>
    <font>
      <sz val="8"/>
      <name val="Arial"/>
      <family val="2"/>
    </font>
    <font>
      <b/>
      <sz val="11"/>
      <color theme="1"/>
      <name val="Calibri"/>
      <family val="2"/>
      <scheme val="minor"/>
    </font>
    <font>
      <b/>
      <sz val="8"/>
      <color theme="1"/>
      <name val="Calibri"/>
      <family val="2"/>
      <scheme val="minor"/>
    </font>
    <font>
      <sz val="11"/>
      <color theme="0"/>
      <name val="Calibri"/>
      <family val="2"/>
      <scheme val="minor"/>
    </font>
    <font>
      <sz val="7"/>
      <color theme="1"/>
      <name val="Arial"/>
      <family val="2"/>
    </font>
    <font>
      <sz val="7"/>
      <name val="Arial"/>
      <family val="2"/>
    </font>
    <font>
      <b/>
      <sz val="14"/>
      <color theme="1"/>
      <name val="Calibri"/>
      <family val="2"/>
      <scheme val="minor"/>
    </font>
    <font>
      <sz val="11"/>
      <name val="Calibri"/>
      <family val="2"/>
      <scheme val="minor"/>
    </font>
    <font>
      <sz val="11"/>
      <color rgb="FFFF0000"/>
      <name val="Calibri"/>
      <family val="2"/>
      <scheme val="minor"/>
    </font>
    <font>
      <strike/>
      <sz val="11"/>
      <color rgb="FFFF000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0" tint="-0.04997999966144562"/>
        <bgColor indexed="64"/>
      </patternFill>
    </fill>
  </fills>
  <borders count="39">
    <border>
      <left/>
      <right/>
      <top/>
      <bottom/>
      <diagonal/>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style="medium"/>
    </border>
    <border>
      <left/>
      <right/>
      <top/>
      <bottom style="medium"/>
    </border>
    <border>
      <left style="medium"/>
      <right style="thin"/>
      <top style="thin"/>
      <bottom style="medium"/>
    </border>
    <border>
      <left/>
      <right/>
      <top style="medium"/>
      <bottom/>
    </border>
    <border>
      <left style="thin"/>
      <right style="thin"/>
      <top style="thin"/>
      <bottom/>
    </border>
    <border>
      <left style="medium"/>
      <right style="thin"/>
      <top/>
      <bottom style="thin"/>
    </border>
    <border>
      <left/>
      <right style="medium"/>
      <top/>
      <bottom/>
    </border>
    <border>
      <left style="medium"/>
      <right style="thin"/>
      <top style="thin"/>
      <bottom/>
    </border>
    <border>
      <left style="thin"/>
      <right style="medium"/>
      <top style="thin"/>
      <bottom style="medium"/>
    </border>
    <border>
      <left style="thin"/>
      <right/>
      <top style="thin"/>
      <bottom style="thin"/>
    </border>
    <border>
      <left style="thin"/>
      <right/>
      <top/>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thin"/>
      <right style="medium"/>
      <top style="thin"/>
      <bottom style="thin"/>
    </border>
    <border>
      <left style="thin"/>
      <right style="medium"/>
      <top style="medium"/>
      <bottom style="thin"/>
    </border>
    <border>
      <left/>
      <right style="thin"/>
      <top/>
      <bottom style="medium"/>
    </border>
    <border>
      <left/>
      <right/>
      <top style="thin"/>
      <bottom style="thin"/>
    </border>
    <border>
      <left/>
      <right style="thin"/>
      <top style="thin"/>
      <bottom style="thin"/>
    </border>
    <border>
      <left style="medium"/>
      <right/>
      <top style="thin"/>
      <bottom/>
    </border>
    <border>
      <left/>
      <right/>
      <top style="thin"/>
      <bottom/>
    </border>
    <border>
      <left/>
      <right/>
      <top style="medium"/>
      <bottom style="mediu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52">
    <xf numFmtId="0" fontId="0" fillId="0" borderId="0" xfId="0"/>
    <xf numFmtId="0" fontId="3" fillId="0" borderId="0" xfId="0" applyFont="1" applyBorder="1"/>
    <xf numFmtId="0" fontId="4" fillId="0" borderId="0" xfId="0" applyFont="1"/>
    <xf numFmtId="0" fontId="3" fillId="2" borderId="1" xfId="0" applyFont="1" applyFill="1" applyBorder="1"/>
    <xf numFmtId="0" fontId="3" fillId="0" borderId="0" xfId="0" applyFont="1"/>
    <xf numFmtId="0" fontId="5" fillId="3" borderId="2" xfId="0" applyFont="1" applyFill="1" applyBorder="1"/>
    <xf numFmtId="0" fontId="5" fillId="3" borderId="3" xfId="0" applyFont="1" applyFill="1" applyBorder="1" applyAlignment="1">
      <alignment horizontal="center" vertical="center" wrapText="1"/>
    </xf>
    <xf numFmtId="0" fontId="6" fillId="3" borderId="3" xfId="20" applyFont="1" applyFill="1" applyBorder="1" applyAlignment="1">
      <alignment horizontal="center" vertical="center" wrapText="1"/>
      <protection/>
    </xf>
    <xf numFmtId="0" fontId="3" fillId="3" borderId="4" xfId="0" applyFont="1" applyFill="1" applyBorder="1" applyAlignment="1">
      <alignment horizontal="center" vertical="center"/>
    </xf>
    <xf numFmtId="0" fontId="3" fillId="3" borderId="4" xfId="0" applyFont="1" applyFill="1" applyBorder="1" applyAlignment="1">
      <alignment vertical="center"/>
    </xf>
    <xf numFmtId="0" fontId="7" fillId="2" borderId="1" xfId="20" applyFont="1" applyFill="1" applyBorder="1" applyAlignment="1">
      <alignment vertical="center"/>
      <protection/>
    </xf>
    <xf numFmtId="164" fontId="3" fillId="0" borderId="4" xfId="0" applyNumberFormat="1" applyFont="1" applyBorder="1" applyAlignment="1" applyProtection="1">
      <alignment vertical="center"/>
      <protection locked="0"/>
    </xf>
    <xf numFmtId="164" fontId="3" fillId="3" borderId="4" xfId="0" applyNumberFormat="1" applyFont="1" applyFill="1" applyBorder="1" applyAlignment="1">
      <alignment vertical="center"/>
    </xf>
    <xf numFmtId="8" fontId="3" fillId="0" borderId="0" xfId="0" applyNumberFormat="1" applyFont="1"/>
    <xf numFmtId="0" fontId="3" fillId="2" borderId="5" xfId="0" applyFont="1" applyFill="1" applyBorder="1" applyAlignment="1">
      <alignment vertical="center"/>
    </xf>
    <xf numFmtId="0" fontId="3" fillId="2" borderId="6" xfId="0" applyFont="1" applyFill="1" applyBorder="1" applyAlignment="1">
      <alignment vertical="center"/>
    </xf>
    <xf numFmtId="0" fontId="7" fillId="2" borderId="1" xfId="20" applyFont="1" applyFill="1" applyBorder="1" applyAlignment="1">
      <alignment vertical="center" wrapText="1"/>
      <protection/>
    </xf>
    <xf numFmtId="0" fontId="3" fillId="2" borderId="7" xfId="0" applyFont="1" applyFill="1" applyBorder="1" applyAlignment="1">
      <alignment vertical="center"/>
    </xf>
    <xf numFmtId="0" fontId="3" fillId="2" borderId="8" xfId="0" applyFont="1" applyFill="1" applyBorder="1" applyAlignment="1">
      <alignment vertical="center"/>
    </xf>
    <xf numFmtId="164" fontId="3" fillId="3" borderId="9" xfId="0" applyNumberFormat="1" applyFont="1" applyFill="1" applyBorder="1" applyAlignment="1">
      <alignment vertical="center"/>
    </xf>
    <xf numFmtId="0" fontId="3" fillId="0" borderId="0" xfId="0" applyFont="1" applyBorder="1" applyAlignment="1">
      <alignment vertical="center"/>
    </xf>
    <xf numFmtId="0" fontId="5" fillId="3" borderId="3" xfId="0" applyFont="1" applyFill="1" applyBorder="1" applyAlignment="1">
      <alignment horizontal="center" vertical="center"/>
    </xf>
    <xf numFmtId="9" fontId="3" fillId="0" borderId="0" xfId="0" applyNumberFormat="1" applyFont="1" applyBorder="1"/>
    <xf numFmtId="164" fontId="5" fillId="3" borderId="10" xfId="0" applyNumberFormat="1" applyFont="1" applyFill="1" applyBorder="1" applyAlignment="1">
      <alignment vertical="center"/>
    </xf>
    <xf numFmtId="0" fontId="6" fillId="3" borderId="3" xfId="20" applyFont="1" applyFill="1" applyBorder="1" applyAlignment="1">
      <alignment horizontal="center" vertical="center"/>
      <protection/>
    </xf>
    <xf numFmtId="0" fontId="5" fillId="0" borderId="3" xfId="0" applyFont="1" applyBorder="1" applyAlignment="1">
      <alignment horizontal="center"/>
    </xf>
    <xf numFmtId="0" fontId="3" fillId="0" borderId="4" xfId="0" applyFont="1" applyBorder="1" applyProtection="1">
      <protection locked="0"/>
    </xf>
    <xf numFmtId="0" fontId="3" fillId="3" borderId="4" xfId="0" applyFont="1" applyFill="1" applyBorder="1"/>
    <xf numFmtId="0" fontId="7" fillId="3" borderId="11" xfId="20" applyFont="1" applyFill="1" applyBorder="1" applyAlignment="1">
      <alignment vertical="center"/>
      <protection/>
    </xf>
    <xf numFmtId="0" fontId="6" fillId="3" borderId="2" xfId="20" applyFont="1" applyFill="1" applyBorder="1" applyAlignment="1">
      <alignment vertical="center"/>
      <protection/>
    </xf>
    <xf numFmtId="0" fontId="3" fillId="3" borderId="3" xfId="0" applyFont="1" applyFill="1" applyBorder="1" applyAlignment="1">
      <alignment vertical="center"/>
    </xf>
    <xf numFmtId="0" fontId="7" fillId="2" borderId="1" xfId="20" applyFont="1" applyFill="1" applyBorder="1" applyAlignment="1">
      <alignment horizontal="left" vertical="center" wrapText="1"/>
      <protection/>
    </xf>
    <xf numFmtId="0" fontId="7" fillId="3" borderId="1" xfId="20" applyFont="1" applyFill="1" applyBorder="1" applyAlignment="1" applyProtection="1">
      <alignment vertical="center"/>
      <protection hidden="1"/>
    </xf>
    <xf numFmtId="0" fontId="7" fillId="3" borderId="11" xfId="20" applyFont="1" applyFill="1" applyBorder="1" applyAlignment="1" applyProtection="1">
      <alignment vertical="center"/>
      <protection hidden="1"/>
    </xf>
    <xf numFmtId="0" fontId="6" fillId="3" borderId="2" xfId="20" applyFont="1" applyFill="1" applyBorder="1" applyAlignment="1">
      <alignment vertical="center" wrapText="1"/>
      <protection/>
    </xf>
    <xf numFmtId="0" fontId="5" fillId="0" borderId="3" xfId="0" applyFont="1" applyBorder="1" applyAlignment="1">
      <alignment horizontal="center" vertical="center"/>
    </xf>
    <xf numFmtId="0" fontId="9" fillId="0" borderId="10" xfId="0" applyFont="1" applyBorder="1"/>
    <xf numFmtId="164" fontId="8" fillId="0" borderId="10" xfId="0" applyNumberFormat="1" applyFont="1" applyBorder="1"/>
    <xf numFmtId="0" fontId="7" fillId="0" borderId="0" xfId="20" applyFont="1" applyFill="1" applyBorder="1" applyAlignment="1" applyProtection="1">
      <alignment vertical="center"/>
      <protection hidden="1"/>
    </xf>
    <xf numFmtId="0" fontId="0" fillId="0" borderId="0" xfId="0" applyFill="1"/>
    <xf numFmtId="0" fontId="10" fillId="0" borderId="0" xfId="0" applyFont="1"/>
    <xf numFmtId="0" fontId="7" fillId="0" borderId="12" xfId="20" applyFont="1" applyFill="1" applyBorder="1" applyAlignment="1" applyProtection="1">
      <alignment vertical="center" wrapText="1"/>
      <protection hidden="1"/>
    </xf>
    <xf numFmtId="10" fontId="3" fillId="0" borderId="4" xfId="0" applyNumberFormat="1" applyFont="1" applyFill="1" applyBorder="1" applyAlignment="1" applyProtection="1">
      <alignment vertical="center"/>
      <protection locked="0"/>
    </xf>
    <xf numFmtId="0" fontId="3" fillId="4" borderId="0" xfId="0" applyFont="1" applyFill="1" applyBorder="1" applyProtection="1">
      <protection locked="0"/>
    </xf>
    <xf numFmtId="9" fontId="3" fillId="4" borderId="0" xfId="0" applyNumberFormat="1" applyFont="1" applyFill="1" applyBorder="1" applyProtection="1">
      <protection locked="0"/>
    </xf>
    <xf numFmtId="0" fontId="7" fillId="4" borderId="0" xfId="20" applyFont="1" applyFill="1" applyBorder="1" applyAlignment="1" applyProtection="1">
      <alignment vertical="center"/>
      <protection hidden="1" locked="0"/>
    </xf>
    <xf numFmtId="0" fontId="0" fillId="4" borderId="0" xfId="0" applyFill="1" applyProtection="1">
      <protection locked="0"/>
    </xf>
    <xf numFmtId="164" fontId="3" fillId="2" borderId="4" xfId="0" applyNumberFormat="1" applyFont="1" applyFill="1" applyBorder="1" applyAlignment="1" applyProtection="1">
      <alignment vertical="center"/>
      <protection/>
    </xf>
    <xf numFmtId="0" fontId="3" fillId="0" borderId="0" xfId="0" applyFont="1" applyFill="1" applyBorder="1" applyAlignment="1">
      <alignment vertical="center"/>
    </xf>
    <xf numFmtId="164" fontId="3" fillId="0" borderId="9" xfId="0" applyNumberFormat="1" applyFont="1" applyFill="1" applyBorder="1" applyAlignment="1" applyProtection="1">
      <alignment vertical="center"/>
      <protection locked="0"/>
    </xf>
    <xf numFmtId="164" fontId="3" fillId="0" borderId="13" xfId="0" applyNumberFormat="1" applyFont="1" applyBorder="1" applyAlignment="1" applyProtection="1">
      <alignment vertical="center"/>
      <protection locked="0"/>
    </xf>
    <xf numFmtId="0" fontId="7" fillId="2" borderId="1" xfId="20" applyFont="1" applyFill="1" applyBorder="1" applyAlignment="1">
      <alignment vertical="top" wrapText="1"/>
      <protection/>
    </xf>
    <xf numFmtId="0" fontId="4" fillId="0" borderId="0" xfId="0" applyFont="1" applyBorder="1" applyAlignment="1">
      <alignment wrapText="1"/>
    </xf>
    <xf numFmtId="0" fontId="3" fillId="2" borderId="2"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vertical="top" wrapText="1"/>
    </xf>
    <xf numFmtId="0" fontId="3" fillId="2" borderId="11" xfId="0" applyFont="1" applyFill="1" applyBorder="1" applyAlignment="1">
      <alignment vertical="top" wrapText="1"/>
    </xf>
    <xf numFmtId="0" fontId="3" fillId="0" borderId="0" xfId="0" applyFont="1" applyBorder="1" applyAlignment="1">
      <alignment wrapText="1"/>
    </xf>
    <xf numFmtId="0" fontId="3" fillId="2" borderId="2" xfId="0" applyFont="1" applyFill="1" applyBorder="1" applyAlignment="1">
      <alignment vertical="center" wrapText="1"/>
    </xf>
    <xf numFmtId="0" fontId="3" fillId="2" borderId="11" xfId="0" applyFont="1" applyFill="1" applyBorder="1" applyAlignment="1">
      <alignment vertical="center" wrapText="1"/>
    </xf>
    <xf numFmtId="1" fontId="6" fillId="3" borderId="2" xfId="20" applyNumberFormat="1" applyFont="1" applyFill="1" applyBorder="1" applyAlignment="1">
      <alignment horizontal="left" vertical="center" wrapText="1"/>
      <protection/>
    </xf>
    <xf numFmtId="0" fontId="7" fillId="3" borderId="1" xfId="20" applyFont="1" applyFill="1" applyBorder="1" applyAlignment="1">
      <alignment vertical="center" wrapText="1"/>
      <protection/>
    </xf>
    <xf numFmtId="0" fontId="7" fillId="3" borderId="14" xfId="20" applyFont="1" applyFill="1" applyBorder="1" applyAlignment="1">
      <alignment vertical="center" wrapText="1"/>
      <protection/>
    </xf>
    <xf numFmtId="0" fontId="7" fillId="2" borderId="11" xfId="20" applyFont="1" applyFill="1" applyBorder="1" applyAlignment="1">
      <alignment vertical="center" wrapText="1"/>
      <protection/>
    </xf>
    <xf numFmtId="0" fontId="7" fillId="0" borderId="0" xfId="20" applyFont="1" applyFill="1" applyBorder="1" applyAlignment="1">
      <alignment vertical="center" wrapText="1"/>
      <protection/>
    </xf>
    <xf numFmtId="0" fontId="7" fillId="3" borderId="1" xfId="20" applyFont="1" applyFill="1" applyBorder="1" applyAlignment="1" applyProtection="1">
      <alignment vertical="center" wrapText="1"/>
      <protection hidden="1"/>
    </xf>
    <xf numFmtId="0" fontId="7" fillId="3" borderId="11" xfId="20" applyFont="1" applyFill="1" applyBorder="1" applyAlignment="1" applyProtection="1">
      <alignment vertical="center" wrapText="1"/>
      <protection hidden="1"/>
    </xf>
    <xf numFmtId="0" fontId="5" fillId="0" borderId="10" xfId="0" applyFont="1" applyBorder="1" applyAlignment="1">
      <alignment wrapText="1"/>
    </xf>
    <xf numFmtId="0" fontId="3" fillId="4" borderId="0" xfId="0" applyFont="1" applyFill="1" applyBorder="1" applyAlignment="1" applyProtection="1">
      <alignment wrapText="1"/>
      <protection locked="0"/>
    </xf>
    <xf numFmtId="0" fontId="3" fillId="0" borderId="15" xfId="0" applyFont="1" applyBorder="1"/>
    <xf numFmtId="0" fontId="3" fillId="4" borderId="0" xfId="0" applyFont="1" applyFill="1" applyBorder="1" applyAlignment="1" applyProtection="1">
      <alignment/>
      <protection locked="0"/>
    </xf>
    <xf numFmtId="0" fontId="3" fillId="2" borderId="16" xfId="0" applyFont="1" applyFill="1" applyBorder="1"/>
    <xf numFmtId="0" fontId="3" fillId="0" borderId="13" xfId="0" applyFont="1" applyBorder="1" applyProtection="1">
      <protection locked="0"/>
    </xf>
    <xf numFmtId="164" fontId="3" fillId="3" borderId="9" xfId="0" applyNumberFormat="1" applyFont="1" applyFill="1" applyBorder="1" applyProtection="1">
      <protection/>
    </xf>
    <xf numFmtId="164" fontId="3" fillId="3" borderId="17" xfId="0" applyNumberFormat="1" applyFont="1" applyFill="1" applyBorder="1" applyProtection="1">
      <protection/>
    </xf>
    <xf numFmtId="164" fontId="3" fillId="3" borderId="4" xfId="0" applyNumberFormat="1" applyFont="1" applyFill="1" applyBorder="1" applyAlignment="1" applyProtection="1">
      <alignment vertical="center"/>
      <protection/>
    </xf>
    <xf numFmtId="0" fontId="7" fillId="3" borderId="1" xfId="20" applyFont="1" applyFill="1" applyBorder="1" applyAlignment="1">
      <alignment vertical="center"/>
      <protection/>
    </xf>
    <xf numFmtId="0" fontId="3" fillId="3" borderId="11" xfId="0" applyFont="1" applyFill="1" applyBorder="1"/>
    <xf numFmtId="0" fontId="3" fillId="3" borderId="9" xfId="0" applyFont="1" applyFill="1" applyBorder="1" applyProtection="1">
      <protection/>
    </xf>
    <xf numFmtId="0" fontId="3" fillId="3" borderId="13" xfId="0" applyFont="1" applyFill="1" applyBorder="1" applyProtection="1">
      <protection/>
    </xf>
    <xf numFmtId="0" fontId="7" fillId="3" borderId="18" xfId="20" applyFont="1" applyFill="1" applyBorder="1" applyAlignment="1">
      <alignment horizontal="center" vertical="center"/>
      <protection/>
    </xf>
    <xf numFmtId="0" fontId="7" fillId="3" borderId="19" xfId="20" applyFont="1" applyFill="1" applyBorder="1" applyAlignment="1">
      <alignment horizontal="center" vertical="center"/>
      <protection/>
    </xf>
    <xf numFmtId="164" fontId="0" fillId="0" borderId="4" xfId="0" applyNumberFormat="1" applyBorder="1" applyAlignment="1">
      <alignment vertical="center" wrapText="1"/>
    </xf>
    <xf numFmtId="10" fontId="0" fillId="0" borderId="4" xfId="0" applyNumberFormat="1" applyBorder="1" applyAlignment="1">
      <alignment horizontal="right" vertical="center" wrapText="1"/>
    </xf>
    <xf numFmtId="0" fontId="0" fillId="0" borderId="4" xfId="0" applyBorder="1"/>
    <xf numFmtId="0" fontId="0" fillId="0" borderId="4" xfId="0" applyBorder="1" applyAlignment="1">
      <alignment vertical="center" wrapText="1"/>
    </xf>
    <xf numFmtId="164" fontId="0" fillId="0" borderId="4" xfId="0" applyNumberFormat="1" applyBorder="1"/>
    <xf numFmtId="10" fontId="0" fillId="0" borderId="4" xfId="0" applyNumberFormat="1" applyBorder="1" applyAlignment="1">
      <alignment horizontal="right"/>
    </xf>
    <xf numFmtId="0" fontId="0" fillId="0" borderId="4" xfId="0" applyBorder="1" applyAlignment="1">
      <alignment horizontal="center" vertical="center" wrapText="1"/>
    </xf>
    <xf numFmtId="0" fontId="14" fillId="0" borderId="4" xfId="20" applyFont="1" applyFill="1" applyBorder="1" applyAlignment="1" applyProtection="1">
      <alignment vertical="top" wrapText="1"/>
      <protection locked="0"/>
    </xf>
    <xf numFmtId="0" fontId="0" fillId="0" borderId="4" xfId="0" applyBorder="1" applyAlignment="1" applyProtection="1">
      <alignment vertical="top" wrapText="1"/>
      <protection locked="0"/>
    </xf>
    <xf numFmtId="0" fontId="13" fillId="0" borderId="0" xfId="0" applyFont="1" applyProtection="1">
      <protection/>
    </xf>
    <xf numFmtId="0" fontId="0" fillId="0" borderId="0" xfId="0" applyProtection="1">
      <protection/>
    </xf>
    <xf numFmtId="0" fontId="0" fillId="0" borderId="0" xfId="0" applyAlignment="1" applyProtection="1">
      <alignment vertical="top" wrapText="1"/>
      <protection/>
    </xf>
    <xf numFmtId="0" fontId="0" fillId="0" borderId="0" xfId="0" applyAlignment="1" applyProtection="1">
      <alignment vertical="center"/>
      <protection/>
    </xf>
    <xf numFmtId="0" fontId="14" fillId="3" borderId="4" xfId="20" applyFont="1" applyFill="1" applyBorder="1" applyAlignment="1" applyProtection="1">
      <alignment vertical="top" wrapText="1"/>
      <protection/>
    </xf>
    <xf numFmtId="0" fontId="0" fillId="0" borderId="0" xfId="0" applyFont="1" applyFill="1" applyProtection="1">
      <protection/>
    </xf>
    <xf numFmtId="0" fontId="14" fillId="0" borderId="0" xfId="20" applyFont="1" applyFill="1" applyBorder="1" applyAlignment="1" applyProtection="1">
      <alignment vertical="top" wrapText="1"/>
      <protection/>
    </xf>
    <xf numFmtId="0" fontId="0" fillId="0" borderId="4" xfId="0" applyBorder="1" applyAlignment="1" applyProtection="1">
      <alignment vertical="center" wrapText="1"/>
      <protection locked="0"/>
    </xf>
    <xf numFmtId="164" fontId="0" fillId="0" borderId="4" xfId="0" applyNumberFormat="1" applyBorder="1" applyAlignment="1" applyProtection="1">
      <alignment vertical="center" wrapText="1"/>
      <protection locked="0"/>
    </xf>
    <xf numFmtId="0" fontId="15" fillId="0" borderId="0" xfId="0" applyFont="1"/>
    <xf numFmtId="1" fontId="3" fillId="0" borderId="4" xfId="0" applyNumberFormat="1" applyFont="1" applyBorder="1" applyAlignment="1" applyProtection="1">
      <alignment vertical="center"/>
      <protection locked="0"/>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2" fillId="0" borderId="0" xfId="0" applyFont="1" applyBorder="1" applyAlignment="1">
      <alignment horizontal="center"/>
    </xf>
    <xf numFmtId="0" fontId="3" fillId="0" borderId="4" xfId="0" applyFont="1" applyBorder="1" applyAlignment="1" applyProtection="1">
      <alignment vertical="top"/>
      <protection locked="0"/>
    </xf>
    <xf numFmtId="0" fontId="3" fillId="0" borderId="30" xfId="0" applyFont="1" applyBorder="1" applyAlignment="1" applyProtection="1">
      <alignment vertical="top"/>
      <protection locked="0"/>
    </xf>
    <xf numFmtId="0" fontId="3" fillId="0" borderId="4" xfId="0" applyFont="1" applyBorder="1" applyProtection="1">
      <protection locked="0"/>
    </xf>
    <xf numFmtId="0" fontId="3" fillId="0" borderId="30" xfId="0" applyFont="1" applyBorder="1" applyProtection="1">
      <protection locked="0"/>
    </xf>
    <xf numFmtId="0" fontId="3" fillId="0" borderId="3" xfId="0" applyFont="1" applyBorder="1" applyProtection="1">
      <protection locked="0"/>
    </xf>
    <xf numFmtId="0" fontId="3" fillId="0" borderId="31" xfId="0" applyFont="1" applyBorder="1" applyProtection="1">
      <protection locked="0"/>
    </xf>
    <xf numFmtId="0" fontId="3" fillId="2" borderId="28" xfId="0" applyFont="1" applyFill="1" applyBorder="1" applyAlignment="1">
      <alignment vertical="center"/>
    </xf>
    <xf numFmtId="0" fontId="3" fillId="2" borderId="32" xfId="0" applyFont="1" applyFill="1" applyBorder="1" applyAlignment="1">
      <alignment vertical="center"/>
    </xf>
    <xf numFmtId="0" fontId="0" fillId="0" borderId="0" xfId="0"/>
    <xf numFmtId="164" fontId="3" fillId="0" borderId="18" xfId="0" applyNumberFormat="1" applyFont="1" applyBorder="1" applyAlignment="1" applyProtection="1">
      <alignment vertical="center" wrapText="1"/>
      <protection/>
    </xf>
    <xf numFmtId="164" fontId="3" fillId="0" borderId="33" xfId="0" applyNumberFormat="1" applyFont="1" applyBorder="1" applyAlignment="1" applyProtection="1">
      <alignment vertical="center" wrapText="1"/>
      <protection/>
    </xf>
    <xf numFmtId="164" fontId="3" fillId="0" borderId="34" xfId="0" applyNumberFormat="1" applyFont="1" applyBorder="1" applyAlignment="1" applyProtection="1">
      <alignment vertical="center" wrapText="1"/>
      <protection/>
    </xf>
    <xf numFmtId="164" fontId="3" fillId="0" borderId="18" xfId="0" applyNumberFormat="1" applyFont="1" applyBorder="1" applyAlignment="1" applyProtection="1">
      <alignment horizontal="center" vertical="top"/>
      <protection/>
    </xf>
    <xf numFmtId="164" fontId="3" fillId="0" borderId="33" xfId="0" applyNumberFormat="1" applyFont="1" applyBorder="1" applyAlignment="1" applyProtection="1">
      <alignment horizontal="center" vertical="top"/>
      <protection/>
    </xf>
    <xf numFmtId="164" fontId="3" fillId="0" borderId="34" xfId="0" applyNumberFormat="1" applyFont="1" applyBorder="1" applyAlignment="1" applyProtection="1">
      <alignment horizontal="center" vertical="top"/>
      <protection/>
    </xf>
    <xf numFmtId="0" fontId="7" fillId="0" borderId="35" xfId="20" applyFont="1" applyFill="1" applyBorder="1" applyAlignment="1">
      <alignment vertical="center"/>
      <protection/>
    </xf>
    <xf numFmtId="0" fontId="7" fillId="0" borderId="36" xfId="20" applyFont="1" applyFill="1" applyBorder="1" applyAlignment="1">
      <alignment vertical="center"/>
      <protection/>
    </xf>
    <xf numFmtId="0" fontId="7" fillId="0" borderId="6" xfId="20" applyFont="1" applyFill="1" applyBorder="1" applyAlignment="1">
      <alignment vertical="center"/>
      <protection/>
    </xf>
    <xf numFmtId="0" fontId="3" fillId="2" borderId="18" xfId="0" applyFont="1" applyFill="1" applyBorder="1" applyAlignment="1" applyProtection="1">
      <alignment vertical="center"/>
      <protection locked="0"/>
    </xf>
    <xf numFmtId="0" fontId="3" fillId="2" borderId="34" xfId="0" applyFont="1" applyFill="1" applyBorder="1" applyAlignment="1" applyProtection="1">
      <alignment vertical="center"/>
      <protection locked="0"/>
    </xf>
    <xf numFmtId="0" fontId="7" fillId="0" borderId="37" xfId="20" applyFont="1" applyFill="1" applyBorder="1" applyAlignment="1">
      <alignment vertical="center"/>
      <protection/>
    </xf>
    <xf numFmtId="0" fontId="7" fillId="3" borderId="38" xfId="20" applyFont="1" applyFill="1" applyBorder="1" applyAlignment="1">
      <alignment vertical="center"/>
      <protection/>
    </xf>
    <xf numFmtId="0" fontId="7" fillId="3" borderId="34" xfId="20" applyFont="1" applyFill="1" applyBorder="1" applyAlignment="1">
      <alignment vertical="center"/>
      <protection/>
    </xf>
    <xf numFmtId="0" fontId="7" fillId="3" borderId="1" xfId="20" applyFont="1" applyFill="1" applyBorder="1" applyAlignment="1" applyProtection="1">
      <alignment vertical="center"/>
      <protection hidden="1"/>
    </xf>
    <xf numFmtId="0" fontId="7" fillId="3" borderId="4" xfId="20" applyFont="1" applyFill="1" applyBorder="1" applyAlignment="1" applyProtection="1">
      <alignment vertical="center"/>
      <protection hidden="1"/>
    </xf>
    <xf numFmtId="0" fontId="2" fillId="0" borderId="0" xfId="0" applyFont="1" applyAlignment="1">
      <alignment horizontal="center" vertical="center"/>
    </xf>
    <xf numFmtId="0" fontId="0" fillId="0" borderId="18" xfId="0" applyBorder="1"/>
    <xf numFmtId="0" fontId="0" fillId="0" borderId="33" xfId="0" applyBorder="1"/>
    <xf numFmtId="0" fontId="0" fillId="0" borderId="34" xfId="0" applyBorder="1"/>
    <xf numFmtId="0" fontId="8" fillId="0" borderId="0" xfId="0" applyFont="1" applyBorder="1" applyAlignment="1">
      <alignment horizontal="center" vertical="center"/>
    </xf>
    <xf numFmtId="0" fontId="0" fillId="0" borderId="4" xfId="0" applyBorder="1" applyAlignment="1">
      <alignment vertical="center" wrapText="1"/>
    </xf>
    <xf numFmtId="0" fontId="0" fillId="0" borderId="18" xfId="0" applyBorder="1" applyProtection="1">
      <protection/>
    </xf>
    <xf numFmtId="0" fontId="0" fillId="0" borderId="33" xfId="0" applyBorder="1" applyProtection="1">
      <protection/>
    </xf>
    <xf numFmtId="0" fontId="0" fillId="0" borderId="34" xfId="0" applyBorder="1" applyProtection="1">
      <protection/>
    </xf>
    <xf numFmtId="0" fontId="3" fillId="0" borderId="23"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Standard 2" xfId="20"/>
  </cellStyles>
  <dxfs count="3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ont>
        <color rgb="FF006100"/>
      </font>
      <fill>
        <patternFill>
          <bgColor rgb="FFC6EFCE"/>
        </patternFill>
      </fill>
      <border/>
    </dxf>
    <dxf>
      <font>
        <color rgb="FF9C0006"/>
      </font>
      <fill>
        <patternFill>
          <bgColor rgb="FFFF0000"/>
        </patternFill>
      </fill>
      <border/>
    </dxf>
    <dxf>
      <font>
        <color rgb="FF006100"/>
      </font>
      <fill>
        <patternFill>
          <bgColor rgb="FFC6EFCE"/>
        </patternFill>
      </fill>
      <border/>
    </dxf>
    <dxf>
      <fill>
        <patternFill>
          <bgColor rgb="FFFF0000"/>
        </patternFill>
      </fill>
      <border/>
    </dxf>
    <dxf>
      <fill>
        <patternFill>
          <bgColor theme="8" tint="0.7999799847602844"/>
        </patternFill>
      </fill>
      <border/>
    </dxf>
    <dxf>
      <fill>
        <patternFill>
          <bgColor rgb="FFFF0000"/>
        </patternFill>
      </fill>
      <border/>
    </dxf>
    <dxf>
      <fill>
        <patternFill>
          <bgColor theme="8" tint="0.7999799847602844"/>
        </patternFill>
      </fill>
      <border/>
    </dxf>
    <dxf>
      <font>
        <color rgb="FF006100"/>
      </font>
      <fill>
        <patternFill>
          <bgColor rgb="FFC6EFCE"/>
        </patternFill>
      </fill>
      <border/>
    </dxf>
    <dxf>
      <fill>
        <patternFill>
          <bgColor rgb="FFFF0000"/>
        </patternFill>
      </fill>
      <border/>
    </dxf>
    <dxf>
      <fill>
        <patternFill>
          <bgColor theme="8" tint="0.7999799847602844"/>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4" Type="http://schemas.openxmlformats.org/officeDocument/2006/relationships/control" Target="../activeX/activeX6.xml" /><Relationship Id="rId6" Type="http://schemas.openxmlformats.org/officeDocument/2006/relationships/control" Target="../activeX/activeX2.xml" /><Relationship Id="rId12" Type="http://schemas.openxmlformats.org/officeDocument/2006/relationships/control" Target="../activeX/activeX5.xml" /><Relationship Id="rId4" Type="http://schemas.openxmlformats.org/officeDocument/2006/relationships/control" Target="../activeX/activeX1.xml" /><Relationship Id="rId8" Type="http://schemas.openxmlformats.org/officeDocument/2006/relationships/control" Target="../activeX/activeX3.xml" /><Relationship Id="rId10" Type="http://schemas.openxmlformats.org/officeDocument/2006/relationships/control" Target="../activeX/activeX4.xml" /><Relationship Id="rId16" Type="http://schemas.openxmlformats.org/officeDocument/2006/relationships/control" Target="../activeX/activeX7.xml" /><Relationship Id="rId11" Type="http://schemas.openxmlformats.org/officeDocument/2006/relationships/image" Target="../media/image4.emf" /><Relationship Id="rId9" Type="http://schemas.openxmlformats.org/officeDocument/2006/relationships/image" Target="../media/image3.emf" /><Relationship Id="rId13" Type="http://schemas.openxmlformats.org/officeDocument/2006/relationships/image" Target="../media/image5.emf" /><Relationship Id="rId7" Type="http://schemas.openxmlformats.org/officeDocument/2006/relationships/image" Target="../media/image2.emf" /><Relationship Id="rId5" Type="http://schemas.openxmlformats.org/officeDocument/2006/relationships/image" Target="../media/image1.emf" /><Relationship Id="rId15" Type="http://schemas.openxmlformats.org/officeDocument/2006/relationships/image" Target="../media/image6.emf" /><Relationship Id="rId17" Type="http://schemas.openxmlformats.org/officeDocument/2006/relationships/image" Target="../media/image7.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8" Type="http://schemas.openxmlformats.org/officeDocument/2006/relationships/control" Target="../activeX/activeX4.xml" /><Relationship Id="rId19" Type="http://schemas.openxmlformats.org/officeDocument/2006/relationships/control" Target="../activeX/activeX5.xml" /><Relationship Id="rId20" Type="http://schemas.openxmlformats.org/officeDocument/2006/relationships/control" Target="../activeX/activeX6.xml" /><Relationship Id="rId21" Type="http://schemas.openxmlformats.org/officeDocument/2006/relationships/control" Target="../activeX/activeX7.xml" /><Relationship Id="rId22" Type="http://schemas.openxmlformats.org/officeDocument/2006/relationships/vmlDrawing" Target="../drawings/vmlDrawing1.vm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zoomScaleSheetLayoutView="130" workbookViewId="0" topLeftCell="A1">
      <selection activeCell="B6" sqref="B6:F6"/>
    </sheetView>
  </sheetViews>
  <sheetFormatPr defaultColWidth="11.421875" defaultRowHeight="15"/>
  <cols>
    <col min="1" max="1" width="32.8515625" style="57" customWidth="1"/>
    <col min="2" max="2" width="15.7109375" style="1" customWidth="1"/>
    <col min="3" max="3" width="11.00390625" style="1" bestFit="1" customWidth="1"/>
    <col min="4" max="4" width="11.57421875" style="1" bestFit="1" customWidth="1"/>
    <col min="5" max="6" width="13.7109375" style="1" customWidth="1"/>
    <col min="7" max="7" width="15.28125" style="1" customWidth="1"/>
    <col min="8" max="11" width="13.00390625" style="1" hidden="1" customWidth="1"/>
    <col min="12" max="12" width="12.00390625" style="1" customWidth="1"/>
    <col min="13" max="16384" width="11.421875" style="1" customWidth="1"/>
  </cols>
  <sheetData>
    <row r="1" spans="1:6" ht="15.75">
      <c r="A1" s="114" t="s">
        <v>130</v>
      </c>
      <c r="B1" s="114"/>
      <c r="C1" s="114"/>
      <c r="D1" s="114"/>
      <c r="E1" s="114"/>
      <c r="F1" s="114"/>
    </row>
    <row r="2" spans="1:6" ht="3.75" customHeight="1" thickBot="1">
      <c r="A2" s="52"/>
      <c r="B2" s="2"/>
      <c r="C2" s="2"/>
      <c r="D2" s="2"/>
      <c r="E2" s="2"/>
      <c r="F2" s="2"/>
    </row>
    <row r="3" spans="1:6" ht="15">
      <c r="A3" s="53" t="s">
        <v>76</v>
      </c>
      <c r="B3" s="119"/>
      <c r="C3" s="119"/>
      <c r="D3" s="119"/>
      <c r="E3" s="119"/>
      <c r="F3" s="120"/>
    </row>
    <row r="4" spans="1:6" ht="15">
      <c r="A4" s="54" t="s">
        <v>88</v>
      </c>
      <c r="B4" s="117"/>
      <c r="C4" s="117"/>
      <c r="D4" s="117"/>
      <c r="E4" s="117"/>
      <c r="F4" s="118"/>
    </row>
    <row r="5" spans="1:6" ht="21.75" customHeight="1">
      <c r="A5" s="55" t="s">
        <v>4</v>
      </c>
      <c r="B5" s="115"/>
      <c r="C5" s="115"/>
      <c r="D5" s="115"/>
      <c r="E5" s="115"/>
      <c r="F5" s="116"/>
    </row>
    <row r="6" spans="1:6" ht="21" thickBot="1">
      <c r="A6" s="56" t="s">
        <v>101</v>
      </c>
      <c r="B6" s="149"/>
      <c r="C6" s="150"/>
      <c r="D6" s="150"/>
      <c r="E6" s="150"/>
      <c r="F6" s="151"/>
    </row>
    <row r="7" ht="8.25" customHeight="1" thickBot="1">
      <c r="F7" s="69"/>
    </row>
    <row r="8" spans="1:6" ht="22.5">
      <c r="A8" s="58" t="s">
        <v>5</v>
      </c>
      <c r="B8" s="102"/>
      <c r="C8" s="103"/>
      <c r="D8" s="103"/>
      <c r="E8" s="103"/>
      <c r="F8" s="104"/>
    </row>
    <row r="9" spans="1:6" ht="23.25" thickBot="1">
      <c r="A9" s="59" t="s">
        <v>6</v>
      </c>
      <c r="B9" s="105"/>
      <c r="C9" s="106"/>
      <c r="D9" s="106"/>
      <c r="E9" s="106"/>
      <c r="F9" s="107"/>
    </row>
    <row r="10" ht="8.25" customHeight="1" thickBot="1">
      <c r="F10" s="69"/>
    </row>
    <row r="11" spans="1:6" ht="22.5">
      <c r="A11" s="60" t="s">
        <v>15</v>
      </c>
      <c r="B11" s="6"/>
      <c r="C11" s="7" t="s">
        <v>35</v>
      </c>
      <c r="D11" s="6" t="s">
        <v>42</v>
      </c>
      <c r="E11" s="108" t="s">
        <v>129</v>
      </c>
      <c r="F11" s="109"/>
    </row>
    <row r="12" spans="1:11" ht="11.25" customHeight="1">
      <c r="A12" s="61" t="s">
        <v>16</v>
      </c>
      <c r="B12" s="8" t="s">
        <v>27</v>
      </c>
      <c r="C12" s="8" t="s">
        <v>36</v>
      </c>
      <c r="D12" s="9" t="s">
        <v>37</v>
      </c>
      <c r="E12" s="110"/>
      <c r="F12" s="111"/>
      <c r="H12" s="4"/>
      <c r="I12" s="4" t="s">
        <v>12</v>
      </c>
      <c r="J12" s="4" t="s">
        <v>14</v>
      </c>
      <c r="K12" s="4" t="s">
        <v>13</v>
      </c>
    </row>
    <row r="13" spans="1:11" ht="11.25" customHeight="1">
      <c r="A13" s="16" t="s">
        <v>0</v>
      </c>
      <c r="B13" s="11">
        <v>0</v>
      </c>
      <c r="C13" s="101">
        <v>0</v>
      </c>
      <c r="D13" s="12">
        <f>IF(B13=0,0)+IF(C13&gt;0,B13/C13)</f>
        <v>0</v>
      </c>
      <c r="E13" s="110"/>
      <c r="F13" s="111"/>
      <c r="H13" s="4" t="s">
        <v>7</v>
      </c>
      <c r="I13" s="13">
        <v>25.31</v>
      </c>
      <c r="J13" s="13">
        <f>I13*0.85</f>
        <v>21.513499999999997</v>
      </c>
      <c r="K13" s="13">
        <f>I13*1.15</f>
        <v>29.106499999999997</v>
      </c>
    </row>
    <row r="14" spans="1:11" ht="11.25" customHeight="1">
      <c r="A14" s="16" t="s">
        <v>1</v>
      </c>
      <c r="B14" s="11">
        <v>0</v>
      </c>
      <c r="C14" s="101">
        <v>0</v>
      </c>
      <c r="D14" s="12">
        <f>IF(B14=0,0)+IF(C14&gt;0,B14/C14)</f>
        <v>0</v>
      </c>
      <c r="E14" s="110"/>
      <c r="F14" s="111"/>
      <c r="H14" s="4" t="s">
        <v>8</v>
      </c>
      <c r="I14" s="13">
        <v>79.77</v>
      </c>
      <c r="J14" s="13">
        <f>I14*0.85</f>
        <v>67.80449999999999</v>
      </c>
      <c r="K14" s="13">
        <f>I14*1.15</f>
        <v>91.73549999999999</v>
      </c>
    </row>
    <row r="15" spans="1:11" ht="11.25" customHeight="1">
      <c r="A15" s="16" t="s">
        <v>17</v>
      </c>
      <c r="B15" s="50">
        <v>0</v>
      </c>
      <c r="C15" s="14"/>
      <c r="D15" s="15"/>
      <c r="E15" s="110"/>
      <c r="F15" s="111"/>
      <c r="H15" s="4"/>
      <c r="I15" s="4"/>
      <c r="J15" s="13"/>
      <c r="K15" s="13"/>
    </row>
    <row r="16" spans="1:11" ht="44.25" customHeight="1">
      <c r="A16" s="51" t="s">
        <v>89</v>
      </c>
      <c r="B16" s="123" t="str">
        <f>IF('Sonst. K. Tiefbau'!E32&gt;10%,"Bitte füllen Sie auch das Blatt 'Sonst. K. Tiefbau' aus!"," ")</f>
        <v xml:space="preserve"> </v>
      </c>
      <c r="C16" s="123"/>
      <c r="D16" s="123"/>
      <c r="E16" s="110"/>
      <c r="F16" s="111"/>
      <c r="H16" s="4"/>
      <c r="I16" s="4"/>
      <c r="J16" s="13"/>
      <c r="K16" s="13"/>
    </row>
    <row r="17" spans="1:11" ht="11.25" customHeight="1">
      <c r="A17" s="127"/>
      <c r="B17" s="128"/>
      <c r="C17" s="128"/>
      <c r="D17" s="129"/>
      <c r="E17" s="110"/>
      <c r="F17" s="111"/>
      <c r="H17" s="4"/>
      <c r="I17" s="4"/>
      <c r="J17" s="13"/>
      <c r="K17" s="13"/>
    </row>
    <row r="18" spans="1:11" ht="11.25" customHeight="1">
      <c r="A18" s="62" t="s">
        <v>18</v>
      </c>
      <c r="B18" s="81" t="s">
        <v>27</v>
      </c>
      <c r="C18" s="8" t="s">
        <v>36</v>
      </c>
      <c r="D18" s="9" t="s">
        <v>37</v>
      </c>
      <c r="E18" s="110"/>
      <c r="F18" s="111"/>
      <c r="H18" s="4"/>
      <c r="I18" s="4"/>
      <c r="J18" s="13"/>
      <c r="K18" s="13"/>
    </row>
    <row r="19" spans="1:11" ht="11.25" customHeight="1">
      <c r="A19" s="16" t="s">
        <v>77</v>
      </c>
      <c r="B19" s="11">
        <v>0</v>
      </c>
      <c r="C19" s="101">
        <v>0</v>
      </c>
      <c r="D19" s="12">
        <f>IF(B19=0,0)+IF(C19&gt;0,B19/C19)</f>
        <v>0</v>
      </c>
      <c r="E19" s="110"/>
      <c r="F19" s="111"/>
      <c r="H19" s="4" t="s">
        <v>10</v>
      </c>
      <c r="I19" s="13">
        <v>6</v>
      </c>
      <c r="J19" s="13">
        <f>I19*0.85</f>
        <v>5.1</v>
      </c>
      <c r="K19" s="13">
        <f>I19*1.15</f>
        <v>6.8999999999999995</v>
      </c>
    </row>
    <row r="20" spans="1:6" ht="11.25" customHeight="1">
      <c r="A20" s="16" t="s">
        <v>2</v>
      </c>
      <c r="B20" s="11">
        <v>0</v>
      </c>
      <c r="C20" s="101">
        <v>0</v>
      </c>
      <c r="D20" s="12">
        <f>IF(B20=0,0)+IF(C20&gt;0,B20/C20)</f>
        <v>0</v>
      </c>
      <c r="E20" s="110"/>
      <c r="F20" s="111"/>
    </row>
    <row r="21" spans="1:11" ht="11.25" customHeight="1">
      <c r="A21" s="16" t="s">
        <v>3</v>
      </c>
      <c r="B21" s="11">
        <v>0</v>
      </c>
      <c r="C21" s="101">
        <v>0</v>
      </c>
      <c r="D21" s="12">
        <f>IF(B21=0,0)+IF(C21&gt;0,B21/C21)</f>
        <v>0</v>
      </c>
      <c r="E21" s="110"/>
      <c r="F21" s="111"/>
      <c r="H21" s="4" t="s">
        <v>11</v>
      </c>
      <c r="I21" s="13">
        <v>5.53</v>
      </c>
      <c r="J21" s="13">
        <f>I21*0.85</f>
        <v>4.7005</v>
      </c>
      <c r="K21" s="13">
        <f>I21*1.15</f>
        <v>6.3595</v>
      </c>
    </row>
    <row r="22" spans="1:6" ht="11.25" customHeight="1">
      <c r="A22" s="16" t="s">
        <v>78</v>
      </c>
      <c r="B22" s="11">
        <v>0</v>
      </c>
      <c r="C22" s="101">
        <v>0</v>
      </c>
      <c r="D22" s="12">
        <f>IF(B22=0,0)+IF(C22&gt;0,B22/C22)</f>
        <v>0</v>
      </c>
      <c r="E22" s="110"/>
      <c r="F22" s="111"/>
    </row>
    <row r="23" spans="1:11" ht="11.25" customHeight="1">
      <c r="A23" s="16" t="s">
        <v>79</v>
      </c>
      <c r="B23" s="11">
        <v>0</v>
      </c>
      <c r="C23" s="101">
        <v>0</v>
      </c>
      <c r="D23" s="12">
        <f aca="true" t="shared" si="0" ref="D23:D25">IF(B23=0,0)+IF(C23&gt;0,B23/C23)</f>
        <v>0</v>
      </c>
      <c r="E23" s="110"/>
      <c r="F23" s="111"/>
      <c r="H23" s="4"/>
      <c r="I23" s="13"/>
      <c r="J23" s="13"/>
      <c r="K23" s="13"/>
    </row>
    <row r="24" spans="1:11" ht="11.25" customHeight="1">
      <c r="A24" s="16" t="s">
        <v>80</v>
      </c>
      <c r="B24" s="11">
        <v>0</v>
      </c>
      <c r="C24" s="101">
        <v>0</v>
      </c>
      <c r="D24" s="12">
        <f t="shared" si="0"/>
        <v>0</v>
      </c>
      <c r="E24" s="110"/>
      <c r="F24" s="111"/>
      <c r="H24" s="4"/>
      <c r="I24" s="13"/>
      <c r="J24" s="13"/>
      <c r="K24" s="13"/>
    </row>
    <row r="25" spans="1:11" ht="11.25" customHeight="1">
      <c r="A25" s="16" t="s">
        <v>81</v>
      </c>
      <c r="B25" s="11">
        <v>0</v>
      </c>
      <c r="C25" s="101">
        <v>0</v>
      </c>
      <c r="D25" s="12">
        <f t="shared" si="0"/>
        <v>0</v>
      </c>
      <c r="E25" s="110"/>
      <c r="F25" s="111"/>
      <c r="H25" s="4"/>
      <c r="I25" s="13"/>
      <c r="J25" s="13"/>
      <c r="K25" s="13"/>
    </row>
    <row r="26" spans="1:11" ht="15">
      <c r="A26" s="16" t="s">
        <v>82</v>
      </c>
      <c r="B26" s="11">
        <v>0</v>
      </c>
      <c r="C26" s="101">
        <v>0</v>
      </c>
      <c r="D26" s="12">
        <f>IF(B26=0,0)+IF(C26&gt;0,B26/C26)</f>
        <v>0</v>
      </c>
      <c r="E26" s="110"/>
      <c r="F26" s="111"/>
      <c r="H26" s="4"/>
      <c r="I26" s="13"/>
      <c r="J26" s="13"/>
      <c r="K26" s="13"/>
    </row>
    <row r="27" spans="1:11" ht="45" customHeight="1">
      <c r="A27" s="51" t="s">
        <v>90</v>
      </c>
      <c r="B27" s="123" t="str">
        <f>IF('Sonst. K. Passive Infrastruktur'!E32&gt;10%,"Bitte füllen Sie auch das Blatt 'Sonst. K. Passive Infrastruktur' aus!"," ")</f>
        <v xml:space="preserve"> </v>
      </c>
      <c r="C27" s="123"/>
      <c r="D27" s="123"/>
      <c r="E27" s="110"/>
      <c r="F27" s="111"/>
      <c r="H27" s="4"/>
      <c r="I27" s="4"/>
      <c r="J27" s="13"/>
      <c r="K27" s="13"/>
    </row>
    <row r="28" spans="1:11" ht="15">
      <c r="A28" s="124"/>
      <c r="B28" s="125"/>
      <c r="C28" s="125"/>
      <c r="D28" s="126"/>
      <c r="E28" s="110"/>
      <c r="F28" s="111"/>
      <c r="H28" s="4"/>
      <c r="I28" s="4"/>
      <c r="J28" s="13"/>
      <c r="K28" s="13"/>
    </row>
    <row r="29" spans="1:11" ht="11.25" customHeight="1">
      <c r="A29" s="61" t="s">
        <v>19</v>
      </c>
      <c r="B29" s="80" t="s">
        <v>27</v>
      </c>
      <c r="C29" s="8" t="s">
        <v>98</v>
      </c>
      <c r="D29" s="9" t="s">
        <v>37</v>
      </c>
      <c r="E29" s="110"/>
      <c r="F29" s="111"/>
      <c r="H29" s="4"/>
      <c r="I29" s="4"/>
      <c r="J29" s="13"/>
      <c r="K29" s="13"/>
    </row>
    <row r="30" spans="1:11" ht="11.25" customHeight="1">
      <c r="A30" s="16" t="s">
        <v>84</v>
      </c>
      <c r="B30" s="11">
        <v>0</v>
      </c>
      <c r="C30" s="101">
        <v>0</v>
      </c>
      <c r="D30" s="12">
        <f>IF(B30=0,0)+IF(C30&gt;0,B30/C30)</f>
        <v>0</v>
      </c>
      <c r="E30" s="110"/>
      <c r="F30" s="111"/>
      <c r="H30" s="4" t="s">
        <v>9</v>
      </c>
      <c r="I30" s="13">
        <v>18509.46</v>
      </c>
      <c r="J30" s="13">
        <f>I30*0.85</f>
        <v>15733.041</v>
      </c>
      <c r="K30" s="13">
        <f>I30*1.15</f>
        <v>21285.878999999997</v>
      </c>
    </row>
    <row r="31" spans="1:6" ht="11.25" customHeight="1">
      <c r="A31" s="16" t="s">
        <v>83</v>
      </c>
      <c r="B31" s="11">
        <v>0</v>
      </c>
      <c r="C31" s="101">
        <v>0</v>
      </c>
      <c r="D31" s="12">
        <f>IF(B31=0,0)+IF(C31&gt;0,B31/C31)</f>
        <v>0</v>
      </c>
      <c r="E31" s="110"/>
      <c r="F31" s="111"/>
    </row>
    <row r="32" spans="1:6" ht="15">
      <c r="A32" s="16" t="s">
        <v>85</v>
      </c>
      <c r="B32" s="11">
        <v>0</v>
      </c>
      <c r="C32" s="101">
        <v>0</v>
      </c>
      <c r="D32" s="12">
        <f>IF(B32=0,0)+IF(C32&gt;0,B32/C32)</f>
        <v>0</v>
      </c>
      <c r="E32" s="110"/>
      <c r="F32" s="111"/>
    </row>
    <row r="33" spans="1:6" ht="11.25" customHeight="1">
      <c r="A33" s="16" t="s">
        <v>87</v>
      </c>
      <c r="B33" s="11">
        <v>0</v>
      </c>
      <c r="C33" s="101">
        <v>0</v>
      </c>
      <c r="D33" s="12">
        <f>IF(B33=0,0)+IF(C33&gt;0,B33/C33)</f>
        <v>0</v>
      </c>
      <c r="E33" s="110"/>
      <c r="F33" s="111"/>
    </row>
    <row r="34" spans="1:6" ht="11.25" customHeight="1">
      <c r="A34" s="16" t="s">
        <v>86</v>
      </c>
      <c r="B34" s="11">
        <v>0</v>
      </c>
      <c r="C34" s="133"/>
      <c r="D34" s="134"/>
      <c r="E34" s="110"/>
      <c r="F34" s="111"/>
    </row>
    <row r="35" spans="1:6" ht="45" customHeight="1">
      <c r="A35" s="51" t="s">
        <v>91</v>
      </c>
      <c r="B35" s="123" t="str">
        <f>IF('Sonst. K. Aktive Infrastruktur'!E32&gt;10%,"Bitte füllen Sie auch das Blatt 'Sonst. K. Aktive Infrastruktur' aus!"," ")</f>
        <v xml:space="preserve"> </v>
      </c>
      <c r="C35" s="123"/>
      <c r="D35" s="123"/>
      <c r="E35" s="110"/>
      <c r="F35" s="111"/>
    </row>
    <row r="36" spans="1:6" ht="11.25" customHeight="1">
      <c r="A36" s="130"/>
      <c r="B36" s="131"/>
      <c r="C36" s="131"/>
      <c r="D36" s="132"/>
      <c r="E36" s="110"/>
      <c r="F36" s="111"/>
    </row>
    <row r="37" spans="1:6" ht="11.25" customHeight="1">
      <c r="A37" s="61" t="s">
        <v>20</v>
      </c>
      <c r="B37" s="12">
        <f>SUM(B13:B15,B19:B26,B30:B34)</f>
        <v>0</v>
      </c>
      <c r="C37" s="17"/>
      <c r="D37" s="18"/>
      <c r="E37" s="110"/>
      <c r="F37" s="111"/>
    </row>
    <row r="38" spans="1:6" ht="11.25" customHeight="1" thickBot="1">
      <c r="A38" s="63" t="s">
        <v>21</v>
      </c>
      <c r="B38" s="49">
        <f>B37</f>
        <v>0</v>
      </c>
      <c r="C38" s="121" t="str">
        <f>IF(B38&gt;B37,"&gt; max. umlagefähige Summe!","")</f>
        <v/>
      </c>
      <c r="D38" s="122"/>
      <c r="E38" s="112"/>
      <c r="F38" s="113"/>
    </row>
    <row r="39" spans="1:6" ht="8.25" customHeight="1">
      <c r="A39" s="64"/>
      <c r="B39" s="48"/>
      <c r="C39" s="20"/>
      <c r="D39" s="20"/>
      <c r="E39" s="20"/>
      <c r="F39" s="20"/>
    </row>
    <row r="40" spans="1:6" ht="22.5">
      <c r="A40" s="65" t="s">
        <v>67</v>
      </c>
      <c r="B40" s="12">
        <f>'Einnahmen und Ausgaben'!B23</f>
        <v>0</v>
      </c>
      <c r="C40" s="43"/>
      <c r="D40" s="43"/>
      <c r="E40" s="43"/>
      <c r="F40" s="43"/>
    </row>
    <row r="41" spans="1:6" ht="23.25" thickBot="1">
      <c r="A41" s="66" t="s">
        <v>68</v>
      </c>
      <c r="B41" s="19">
        <f>'Einnahmen und Ausgaben'!B24</f>
        <v>0</v>
      </c>
      <c r="C41" s="44"/>
      <c r="D41" s="44"/>
      <c r="E41" s="44"/>
      <c r="F41" s="44"/>
    </row>
    <row r="42" spans="2:6" ht="15">
      <c r="B42" s="22"/>
      <c r="C42" s="44"/>
      <c r="D42" s="44"/>
      <c r="E42" s="44"/>
      <c r="F42" s="44"/>
    </row>
    <row r="43" spans="2:6" ht="15">
      <c r="B43" s="22"/>
      <c r="C43" s="44"/>
      <c r="D43" s="44"/>
      <c r="E43" s="44"/>
      <c r="F43" s="44"/>
    </row>
    <row r="44" spans="1:6" ht="12" thickBot="1">
      <c r="A44" s="67" t="s">
        <v>38</v>
      </c>
      <c r="B44" s="23">
        <f>B41-B40</f>
        <v>0</v>
      </c>
      <c r="C44" s="43"/>
      <c r="D44" s="43"/>
      <c r="E44" s="43"/>
      <c r="F44" s="43"/>
    </row>
    <row r="45" spans="1:6" ht="15">
      <c r="A45" s="68"/>
      <c r="B45" s="43"/>
      <c r="C45" s="43"/>
      <c r="D45" s="43"/>
      <c r="E45" s="43"/>
      <c r="F45" s="43"/>
    </row>
    <row r="46" spans="1:6" ht="15">
      <c r="A46" s="70" t="s">
        <v>73</v>
      </c>
      <c r="B46" s="43"/>
      <c r="C46" s="43"/>
      <c r="D46" s="43"/>
      <c r="E46" s="43"/>
      <c r="F46" s="43"/>
    </row>
    <row r="47" spans="1:6" ht="15">
      <c r="A47" s="68"/>
      <c r="B47" s="43"/>
      <c r="C47" s="43"/>
      <c r="D47" s="43"/>
      <c r="E47" s="43"/>
      <c r="F47" s="43"/>
    </row>
  </sheetData>
  <sheetProtection password="EBB6" sheet="1" objects="1" scenarios="1" selectLockedCells="1"/>
  <mergeCells count="16">
    <mergeCell ref="B8:F8"/>
    <mergeCell ref="B9:F9"/>
    <mergeCell ref="E11:F38"/>
    <mergeCell ref="A1:F1"/>
    <mergeCell ref="B5:F5"/>
    <mergeCell ref="B4:F4"/>
    <mergeCell ref="B3:F3"/>
    <mergeCell ref="C38:D38"/>
    <mergeCell ref="B6:F6"/>
    <mergeCell ref="B16:D16"/>
    <mergeCell ref="B27:D27"/>
    <mergeCell ref="A28:D28"/>
    <mergeCell ref="A17:D17"/>
    <mergeCell ref="A36:D36"/>
    <mergeCell ref="B35:D35"/>
    <mergeCell ref="C34:D34"/>
  </mergeCells>
  <conditionalFormatting sqref="B13:B16 B19:B27 B30:B35">
    <cfRule type="cellIs" priority="106" dxfId="11" operator="equal">
      <formula>0</formula>
    </cfRule>
  </conditionalFormatting>
  <conditionalFormatting sqref="C13:C14 C19:C26 C30:C33">
    <cfRule type="cellIs" priority="105" dxfId="11" operator="equal">
      <formula>0</formula>
    </cfRule>
  </conditionalFormatting>
  <conditionalFormatting sqref="D13">
    <cfRule type="cellIs" priority="102" dxfId="24" operator="equal">
      <formula>0</formula>
    </cfRule>
    <cfRule type="cellIs" priority="104" dxfId="14" operator="greaterThan">
      <formula>$K13</formula>
    </cfRule>
  </conditionalFormatting>
  <conditionalFormatting sqref="B3:F5 B6">
    <cfRule type="cellIs" priority="72" dxfId="11" operator="equal">
      <formula>0</formula>
    </cfRule>
  </conditionalFormatting>
  <conditionalFormatting sqref="D14">
    <cfRule type="cellIs" priority="42" dxfId="24" operator="equal">
      <formula>0</formula>
    </cfRule>
    <cfRule type="cellIs" priority="44" dxfId="14" operator="greaterThan">
      <formula>$K14</formula>
    </cfRule>
  </conditionalFormatting>
  <conditionalFormatting sqref="D30">
    <cfRule type="cellIs" priority="107" dxfId="24" operator="equal">
      <formula>0</formula>
    </cfRule>
    <cfRule type="cellIs" priority="109" dxfId="14" operator="greaterThan">
      <formula>$K$30</formula>
    </cfRule>
  </conditionalFormatting>
  <conditionalFormatting sqref="B38">
    <cfRule type="cellIs" priority="11" dxfId="11" operator="equal">
      <formula>#REF!</formula>
    </cfRule>
    <cfRule type="cellIs" priority="14" dxfId="21" operator="greaterThan">
      <formula>#REF!</formula>
    </cfRule>
    <cfRule type="cellIs" priority="1" dxfId="11" operator="equal">
      <formula>0</formula>
    </cfRule>
  </conditionalFormatting>
  <conditionalFormatting sqref="C38:D38">
    <cfRule type="cellIs" priority="12" dxfId="14" operator="equal">
      <formula>"&gt; max. umlagefähige Summe!"</formula>
    </cfRule>
  </conditionalFormatting>
  <conditionalFormatting sqref="D19">
    <cfRule type="cellIs" priority="7" dxfId="14" operator="greaterThan">
      <formula>$K$19</formula>
    </cfRule>
  </conditionalFormatting>
  <conditionalFormatting sqref="D21">
    <cfRule type="cellIs" priority="6" dxfId="14" operator="greaterThan">
      <formula>$K$21</formula>
    </cfRule>
  </conditionalFormatting>
  <conditionalFormatting sqref="B15">
    <cfRule type="cellIs" priority="5" dxfId="14" operator="greaterThan">
      <formula>($B$13:$B$14)/10</formula>
    </cfRule>
  </conditionalFormatting>
  <conditionalFormatting sqref="B26">
    <cfRule type="cellIs" priority="4" dxfId="14" operator="greaterThan">
      <formula>($B$19:$B$25)/10</formula>
    </cfRule>
  </conditionalFormatting>
  <conditionalFormatting sqref="B34">
    <cfRule type="cellIs" priority="3" dxfId="14" operator="greaterThan">
      <formula>($B$30:$B$33)/10</formula>
    </cfRule>
  </conditionalFormatting>
  <printOptions/>
  <pageMargins left="0.25" right="0.25" top="0.75" bottom="0.75" header="0.3" footer="0.3"/>
  <pageSetup horizontalDpi="600" verticalDpi="600" orientation="portrait" paperSize="9" r:id="rId23"/>
  <headerFooter>
    <oddFooter>&amp;R&amp;P von &amp;N</oddFooter>
  </headerFooter>
  <ignoredErrors>
    <ignoredError sqref="B27 B35 B38" unlockedFormula="1"/>
  </ignoredErrors>
  <legacyDrawing r:id="rId22"/>
  <controls>
    <control shapeId="2055" r:id="rId1" name="CheckBox7"/>
    <control shapeId="2054" r:id="rId2" name="CheckBox6"/>
    <control shapeId="2053" r:id="rId3" name="CheckBox5"/>
    <control shapeId="2052" r:id="rId18" name="CheckBox4"/>
    <control shapeId="2051" r:id="rId19" name="CheckBox3"/>
    <control shapeId="2050" r:id="rId20" name="CheckBox2"/>
    <control shapeId="2049" r:id="rId21" name="CheckBox1"/>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workbookViewId="0" topLeftCell="A1">
      <pane xSplit="1" topLeftCell="B1" activePane="topRight" state="frozen"/>
      <selection pane="topLeft" activeCell="B3" sqref="B3:I3"/>
      <selection pane="topRight" activeCell="B4" sqref="B4"/>
    </sheetView>
  </sheetViews>
  <sheetFormatPr defaultColWidth="11.421875" defaultRowHeight="15"/>
  <cols>
    <col min="1" max="1" width="49.28125" style="0" customWidth="1"/>
    <col min="2" max="2" width="20.140625" style="0" customWidth="1"/>
    <col min="3" max="3" width="14.7109375" style="0" customWidth="1"/>
    <col min="4" max="32" width="12.57421875" style="0" customWidth="1"/>
  </cols>
  <sheetData>
    <row r="1" spans="1:8" ht="20.25" customHeight="1">
      <c r="A1" s="140" t="s">
        <v>74</v>
      </c>
      <c r="B1" s="140"/>
      <c r="C1" s="140"/>
      <c r="D1" s="140"/>
      <c r="E1" s="140"/>
      <c r="F1" s="140"/>
      <c r="G1" s="140"/>
      <c r="H1" s="140"/>
    </row>
    <row r="2" ht="6.75" customHeight="1" thickBot="1"/>
    <row r="3" spans="1:32" ht="15">
      <c r="A3" s="5" t="s">
        <v>41</v>
      </c>
      <c r="B3" s="25" t="s">
        <v>70</v>
      </c>
      <c r="C3" s="25" t="s">
        <v>28</v>
      </c>
      <c r="D3" s="25" t="s">
        <v>29</v>
      </c>
      <c r="E3" s="25" t="s">
        <v>30</v>
      </c>
      <c r="F3" s="25" t="s">
        <v>31</v>
      </c>
      <c r="G3" s="25" t="s">
        <v>32</v>
      </c>
      <c r="H3" s="25" t="s">
        <v>33</v>
      </c>
      <c r="I3" s="25" t="s">
        <v>34</v>
      </c>
      <c r="J3" s="25" t="s">
        <v>43</v>
      </c>
      <c r="K3" s="25" t="s">
        <v>44</v>
      </c>
      <c r="L3" s="25" t="s">
        <v>45</v>
      </c>
      <c r="M3" s="25" t="s">
        <v>46</v>
      </c>
      <c r="N3" s="25" t="s">
        <v>47</v>
      </c>
      <c r="O3" s="25" t="s">
        <v>48</v>
      </c>
      <c r="P3" s="25" t="s">
        <v>49</v>
      </c>
      <c r="Q3" s="25" t="s">
        <v>50</v>
      </c>
      <c r="R3" s="25" t="s">
        <v>51</v>
      </c>
      <c r="S3" s="25" t="s">
        <v>52</v>
      </c>
      <c r="T3" s="25" t="s">
        <v>53</v>
      </c>
      <c r="U3" s="25" t="s">
        <v>54</v>
      </c>
      <c r="V3" s="25" t="s">
        <v>55</v>
      </c>
      <c r="W3" s="25" t="s">
        <v>56</v>
      </c>
      <c r="X3" s="25" t="s">
        <v>57</v>
      </c>
      <c r="Y3" s="25" t="s">
        <v>58</v>
      </c>
      <c r="Z3" s="25" t="s">
        <v>59</v>
      </c>
      <c r="AA3" s="25" t="s">
        <v>60</v>
      </c>
      <c r="AB3" s="25" t="s">
        <v>61</v>
      </c>
      <c r="AC3" s="25" t="s">
        <v>62</v>
      </c>
      <c r="AD3" s="25" t="s">
        <v>63</v>
      </c>
      <c r="AE3" s="25" t="s">
        <v>64</v>
      </c>
      <c r="AF3" s="25" t="s">
        <v>65</v>
      </c>
    </row>
    <row r="4" spans="1:32" ht="15">
      <c r="A4" s="3" t="s">
        <v>39</v>
      </c>
      <c r="B4" s="26">
        <v>0</v>
      </c>
      <c r="C4" s="27">
        <f aca="true" t="shared" si="0" ref="C4:AF4">B4+B5</f>
        <v>0</v>
      </c>
      <c r="D4" s="27">
        <f t="shared" si="0"/>
        <v>0</v>
      </c>
      <c r="E4" s="27">
        <f t="shared" si="0"/>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row>
    <row r="5" spans="1:32" ht="15">
      <c r="A5" s="71" t="s">
        <v>40</v>
      </c>
      <c r="B5" s="79"/>
      <c r="C5" s="72">
        <v>0</v>
      </c>
      <c r="D5" s="72">
        <v>0</v>
      </c>
      <c r="E5" s="72">
        <v>0</v>
      </c>
      <c r="F5" s="72">
        <v>0</v>
      </c>
      <c r="G5" s="72">
        <v>0</v>
      </c>
      <c r="H5" s="72">
        <v>0</v>
      </c>
      <c r="I5" s="72">
        <v>0</v>
      </c>
      <c r="J5" s="72">
        <v>0</v>
      </c>
      <c r="K5" s="72">
        <v>0</v>
      </c>
      <c r="L5" s="72">
        <v>0</v>
      </c>
      <c r="M5" s="72">
        <v>0</v>
      </c>
      <c r="N5" s="72">
        <v>0</v>
      </c>
      <c r="O5" s="72">
        <v>0</v>
      </c>
      <c r="P5" s="72">
        <v>0</v>
      </c>
      <c r="Q5" s="72">
        <v>0</v>
      </c>
      <c r="R5" s="72">
        <v>0</v>
      </c>
      <c r="S5" s="72">
        <v>0</v>
      </c>
      <c r="T5" s="72">
        <v>0</v>
      </c>
      <c r="U5" s="72">
        <v>0</v>
      </c>
      <c r="V5" s="72">
        <v>0</v>
      </c>
      <c r="W5" s="72">
        <v>0</v>
      </c>
      <c r="X5" s="72">
        <v>0</v>
      </c>
      <c r="Y5" s="72">
        <v>0</v>
      </c>
      <c r="Z5" s="72">
        <v>0</v>
      </c>
      <c r="AA5" s="72">
        <v>0</v>
      </c>
      <c r="AB5" s="72">
        <v>0</v>
      </c>
      <c r="AC5" s="72">
        <v>0</v>
      </c>
      <c r="AD5" s="72">
        <v>0</v>
      </c>
      <c r="AE5" s="72">
        <v>0</v>
      </c>
      <c r="AF5" s="72">
        <v>0</v>
      </c>
    </row>
    <row r="6" spans="1:32" ht="15.75" thickBot="1">
      <c r="A6" s="77" t="s">
        <v>92</v>
      </c>
      <c r="B6" s="78"/>
      <c r="C6" s="73">
        <f>IF(C4=0,0,(C9/C4/12))</f>
        <v>0</v>
      </c>
      <c r="D6" s="73">
        <f aca="true" t="shared" si="1" ref="D6:AF6">IF(D4=0,0,(D9/D4/12))</f>
        <v>0</v>
      </c>
      <c r="E6" s="73">
        <f t="shared" si="1"/>
        <v>0</v>
      </c>
      <c r="F6" s="73">
        <f t="shared" si="1"/>
        <v>0</v>
      </c>
      <c r="G6" s="73">
        <f t="shared" si="1"/>
        <v>0</v>
      </c>
      <c r="H6" s="73">
        <f t="shared" si="1"/>
        <v>0</v>
      </c>
      <c r="I6" s="73">
        <f t="shared" si="1"/>
        <v>0</v>
      </c>
      <c r="J6" s="73">
        <f t="shared" si="1"/>
        <v>0</v>
      </c>
      <c r="K6" s="73">
        <f t="shared" si="1"/>
        <v>0</v>
      </c>
      <c r="L6" s="73">
        <f t="shared" si="1"/>
        <v>0</v>
      </c>
      <c r="M6" s="73">
        <f t="shared" si="1"/>
        <v>0</v>
      </c>
      <c r="N6" s="73">
        <f t="shared" si="1"/>
        <v>0</v>
      </c>
      <c r="O6" s="73">
        <f t="shared" si="1"/>
        <v>0</v>
      </c>
      <c r="P6" s="73">
        <f t="shared" si="1"/>
        <v>0</v>
      </c>
      <c r="Q6" s="73">
        <f t="shared" si="1"/>
        <v>0</v>
      </c>
      <c r="R6" s="73">
        <f t="shared" si="1"/>
        <v>0</v>
      </c>
      <c r="S6" s="73">
        <f t="shared" si="1"/>
        <v>0</v>
      </c>
      <c r="T6" s="73">
        <f t="shared" si="1"/>
        <v>0</v>
      </c>
      <c r="U6" s="73">
        <f t="shared" si="1"/>
        <v>0</v>
      </c>
      <c r="V6" s="73">
        <f t="shared" si="1"/>
        <v>0</v>
      </c>
      <c r="W6" s="73">
        <f t="shared" si="1"/>
        <v>0</v>
      </c>
      <c r="X6" s="73">
        <f t="shared" si="1"/>
        <v>0</v>
      </c>
      <c r="Y6" s="73">
        <f t="shared" si="1"/>
        <v>0</v>
      </c>
      <c r="Z6" s="73">
        <f t="shared" si="1"/>
        <v>0</v>
      </c>
      <c r="AA6" s="73">
        <f t="shared" si="1"/>
        <v>0</v>
      </c>
      <c r="AB6" s="73">
        <f t="shared" si="1"/>
        <v>0</v>
      </c>
      <c r="AC6" s="73">
        <f t="shared" si="1"/>
        <v>0</v>
      </c>
      <c r="AD6" s="73">
        <f t="shared" si="1"/>
        <v>0</v>
      </c>
      <c r="AE6" s="73">
        <f t="shared" si="1"/>
        <v>0</v>
      </c>
      <c r="AF6" s="74">
        <f t="shared" si="1"/>
        <v>0</v>
      </c>
    </row>
    <row r="7" spans="1:32" s="39" customFormat="1" ht="8.25" customHeight="1" thickBo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row>
    <row r="8" spans="1:32" ht="22.5">
      <c r="A8" s="34" t="s">
        <v>22</v>
      </c>
      <c r="B8" s="24" t="s">
        <v>97</v>
      </c>
      <c r="C8" s="35" t="s">
        <v>28</v>
      </c>
      <c r="D8" s="35" t="s">
        <v>29</v>
      </c>
      <c r="E8" s="35" t="s">
        <v>30</v>
      </c>
      <c r="F8" s="35" t="s">
        <v>31</v>
      </c>
      <c r="G8" s="35" t="s">
        <v>32</v>
      </c>
      <c r="H8" s="35" t="s">
        <v>33</v>
      </c>
      <c r="I8" s="35" t="s">
        <v>34</v>
      </c>
      <c r="J8" s="35" t="s">
        <v>43</v>
      </c>
      <c r="K8" s="35" t="s">
        <v>44</v>
      </c>
      <c r="L8" s="35" t="s">
        <v>45</v>
      </c>
      <c r="M8" s="35" t="s">
        <v>46</v>
      </c>
      <c r="N8" s="35" t="s">
        <v>47</v>
      </c>
      <c r="O8" s="35" t="s">
        <v>48</v>
      </c>
      <c r="P8" s="35" t="s">
        <v>49</v>
      </c>
      <c r="Q8" s="35" t="s">
        <v>50</v>
      </c>
      <c r="R8" s="35" t="s">
        <v>51</v>
      </c>
      <c r="S8" s="35" t="s">
        <v>52</v>
      </c>
      <c r="T8" s="35" t="s">
        <v>53</v>
      </c>
      <c r="U8" s="35" t="s">
        <v>54</v>
      </c>
      <c r="V8" s="35" t="s">
        <v>55</v>
      </c>
      <c r="W8" s="35" t="s">
        <v>56</v>
      </c>
      <c r="X8" s="35" t="s">
        <v>57</v>
      </c>
      <c r="Y8" s="35" t="s">
        <v>58</v>
      </c>
      <c r="Z8" s="35" t="s">
        <v>59</v>
      </c>
      <c r="AA8" s="35" t="s">
        <v>60</v>
      </c>
      <c r="AB8" s="35" t="s">
        <v>61</v>
      </c>
      <c r="AC8" s="35" t="s">
        <v>62</v>
      </c>
      <c r="AD8" s="35" t="s">
        <v>63</v>
      </c>
      <c r="AE8" s="35" t="s">
        <v>64</v>
      </c>
      <c r="AF8" s="35" t="s">
        <v>65</v>
      </c>
    </row>
    <row r="9" spans="1:32" ht="15">
      <c r="A9" s="16" t="s">
        <v>71</v>
      </c>
      <c r="B9" s="12">
        <f>SUM(C9:AF9)</f>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row>
    <row r="10" spans="1:32" ht="15">
      <c r="A10" s="16" t="s">
        <v>72</v>
      </c>
      <c r="B10" s="12">
        <f>SUM(C10:AF10)</f>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row>
    <row r="11" spans="1:32" ht="15">
      <c r="A11" s="16" t="s">
        <v>93</v>
      </c>
      <c r="B11" s="12">
        <f>SUM(C11:AF11)</f>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row>
    <row r="12" spans="1:32" ht="15" customHeight="1" thickBot="1">
      <c r="A12" s="28" t="s">
        <v>23</v>
      </c>
      <c r="B12" s="12">
        <f>SUM(C12:AF12)</f>
        <v>0</v>
      </c>
      <c r="C12" s="19">
        <f aca="true" t="shared" si="2" ref="C12:AF12">SUM(C9:C11)</f>
        <v>0</v>
      </c>
      <c r="D12" s="19">
        <f t="shared" si="2"/>
        <v>0</v>
      </c>
      <c r="E12" s="19">
        <f t="shared" si="2"/>
        <v>0</v>
      </c>
      <c r="F12" s="19">
        <f t="shared" si="2"/>
        <v>0</v>
      </c>
      <c r="G12" s="19">
        <f t="shared" si="2"/>
        <v>0</v>
      </c>
      <c r="H12" s="19">
        <f t="shared" si="2"/>
        <v>0</v>
      </c>
      <c r="I12" s="19">
        <f t="shared" si="2"/>
        <v>0</v>
      </c>
      <c r="J12" s="19">
        <f t="shared" si="2"/>
        <v>0</v>
      </c>
      <c r="K12" s="19">
        <f t="shared" si="2"/>
        <v>0</v>
      </c>
      <c r="L12" s="19">
        <f t="shared" si="2"/>
        <v>0</v>
      </c>
      <c r="M12" s="19">
        <f t="shared" si="2"/>
        <v>0</v>
      </c>
      <c r="N12" s="19">
        <f t="shared" si="2"/>
        <v>0</v>
      </c>
      <c r="O12" s="19">
        <f t="shared" si="2"/>
        <v>0</v>
      </c>
      <c r="P12" s="19">
        <f t="shared" si="2"/>
        <v>0</v>
      </c>
      <c r="Q12" s="19">
        <f t="shared" si="2"/>
        <v>0</v>
      </c>
      <c r="R12" s="19">
        <f t="shared" si="2"/>
        <v>0</v>
      </c>
      <c r="S12" s="19">
        <f t="shared" si="2"/>
        <v>0</v>
      </c>
      <c r="T12" s="19">
        <f t="shared" si="2"/>
        <v>0</v>
      </c>
      <c r="U12" s="19">
        <f t="shared" si="2"/>
        <v>0</v>
      </c>
      <c r="V12" s="19">
        <f t="shared" si="2"/>
        <v>0</v>
      </c>
      <c r="W12" s="19">
        <f t="shared" si="2"/>
        <v>0</v>
      </c>
      <c r="X12" s="19">
        <f t="shared" si="2"/>
        <v>0</v>
      </c>
      <c r="Y12" s="19">
        <f t="shared" si="2"/>
        <v>0</v>
      </c>
      <c r="Z12" s="19">
        <f t="shared" si="2"/>
        <v>0</v>
      </c>
      <c r="AA12" s="19">
        <f t="shared" si="2"/>
        <v>0</v>
      </c>
      <c r="AB12" s="19">
        <f t="shared" si="2"/>
        <v>0</v>
      </c>
      <c r="AC12" s="19">
        <f t="shared" si="2"/>
        <v>0</v>
      </c>
      <c r="AD12" s="19">
        <f t="shared" si="2"/>
        <v>0</v>
      </c>
      <c r="AE12" s="19">
        <f t="shared" si="2"/>
        <v>0</v>
      </c>
      <c r="AF12" s="19">
        <f t="shared" si="2"/>
        <v>0</v>
      </c>
    </row>
    <row r="13" spans="1:32" s="39" customFormat="1" ht="8.25" customHeight="1" thickBo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row>
    <row r="14" spans="1:32" ht="15">
      <c r="A14" s="29" t="s">
        <v>26</v>
      </c>
      <c r="B14" s="30"/>
      <c r="C14" s="21" t="s">
        <v>28</v>
      </c>
      <c r="D14" s="21" t="s">
        <v>29</v>
      </c>
      <c r="E14" s="21" t="s">
        <v>30</v>
      </c>
      <c r="F14" s="21" t="s">
        <v>31</v>
      </c>
      <c r="G14" s="21" t="s">
        <v>32</v>
      </c>
      <c r="H14" s="21" t="s">
        <v>33</v>
      </c>
      <c r="I14" s="21" t="s">
        <v>34</v>
      </c>
      <c r="J14" s="21" t="s">
        <v>43</v>
      </c>
      <c r="K14" s="21" t="s">
        <v>44</v>
      </c>
      <c r="L14" s="21" t="s">
        <v>45</v>
      </c>
      <c r="M14" s="21" t="s">
        <v>46</v>
      </c>
      <c r="N14" s="21" t="s">
        <v>47</v>
      </c>
      <c r="O14" s="21" t="s">
        <v>48</v>
      </c>
      <c r="P14" s="21" t="s">
        <v>49</v>
      </c>
      <c r="Q14" s="21" t="s">
        <v>50</v>
      </c>
      <c r="R14" s="21" t="s">
        <v>51</v>
      </c>
      <c r="S14" s="21" t="s">
        <v>52</v>
      </c>
      <c r="T14" s="21" t="s">
        <v>53</v>
      </c>
      <c r="U14" s="21" t="s">
        <v>54</v>
      </c>
      <c r="V14" s="21" t="s">
        <v>55</v>
      </c>
      <c r="W14" s="21" t="s">
        <v>56</v>
      </c>
      <c r="X14" s="21" t="s">
        <v>57</v>
      </c>
      <c r="Y14" s="21" t="s">
        <v>58</v>
      </c>
      <c r="Z14" s="21" t="s">
        <v>59</v>
      </c>
      <c r="AA14" s="21" t="s">
        <v>60</v>
      </c>
      <c r="AB14" s="21" t="s">
        <v>61</v>
      </c>
      <c r="AC14" s="21" t="s">
        <v>62</v>
      </c>
      <c r="AD14" s="21" t="s">
        <v>63</v>
      </c>
      <c r="AE14" s="21" t="s">
        <v>64</v>
      </c>
      <c r="AF14" s="21" t="s">
        <v>65</v>
      </c>
    </row>
    <row r="15" spans="1:32" ht="15">
      <c r="A15" s="10" t="s">
        <v>95</v>
      </c>
      <c r="B15" s="12">
        <f>SUM(C15:AF15)</f>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row>
    <row r="16" spans="1:32" ht="15">
      <c r="A16" s="31" t="s">
        <v>94</v>
      </c>
      <c r="B16" s="12">
        <f>SUM(C16:AF16)</f>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row>
    <row r="17" spans="1:32" ht="15">
      <c r="A17" s="10" t="s">
        <v>96</v>
      </c>
      <c r="B17" s="12">
        <f>SUM(C17:AF17)</f>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row>
    <row r="18" spans="1:32" ht="15">
      <c r="A18" s="76" t="s">
        <v>102</v>
      </c>
      <c r="B18" s="12">
        <f>SUM(C18:AF18)</f>
        <v>0</v>
      </c>
      <c r="C18" s="75">
        <f>SUM(C15:C17)</f>
        <v>0</v>
      </c>
      <c r="D18" s="75">
        <f aca="true" t="shared" si="3" ref="D18:AF18">SUM(D15:D17)</f>
        <v>0</v>
      </c>
      <c r="E18" s="75">
        <f t="shared" si="3"/>
        <v>0</v>
      </c>
      <c r="F18" s="75">
        <f t="shared" si="3"/>
        <v>0</v>
      </c>
      <c r="G18" s="75">
        <f t="shared" si="3"/>
        <v>0</v>
      </c>
      <c r="H18" s="75">
        <f t="shared" si="3"/>
        <v>0</v>
      </c>
      <c r="I18" s="75">
        <f t="shared" si="3"/>
        <v>0</v>
      </c>
      <c r="J18" s="75">
        <f t="shared" si="3"/>
        <v>0</v>
      </c>
      <c r="K18" s="75">
        <f t="shared" si="3"/>
        <v>0</v>
      </c>
      <c r="L18" s="75">
        <f t="shared" si="3"/>
        <v>0</v>
      </c>
      <c r="M18" s="75">
        <f t="shared" si="3"/>
        <v>0</v>
      </c>
      <c r="N18" s="75">
        <f t="shared" si="3"/>
        <v>0</v>
      </c>
      <c r="O18" s="75">
        <f t="shared" si="3"/>
        <v>0</v>
      </c>
      <c r="P18" s="75">
        <f t="shared" si="3"/>
        <v>0</v>
      </c>
      <c r="Q18" s="75">
        <f t="shared" si="3"/>
        <v>0</v>
      </c>
      <c r="R18" s="75">
        <f t="shared" si="3"/>
        <v>0</v>
      </c>
      <c r="S18" s="75">
        <f t="shared" si="3"/>
        <v>0</v>
      </c>
      <c r="T18" s="75">
        <f t="shared" si="3"/>
        <v>0</v>
      </c>
      <c r="U18" s="75">
        <f t="shared" si="3"/>
        <v>0</v>
      </c>
      <c r="V18" s="75">
        <f t="shared" si="3"/>
        <v>0</v>
      </c>
      <c r="W18" s="75">
        <f t="shared" si="3"/>
        <v>0</v>
      </c>
      <c r="X18" s="75">
        <f t="shared" si="3"/>
        <v>0</v>
      </c>
      <c r="Y18" s="75">
        <f t="shared" si="3"/>
        <v>0</v>
      </c>
      <c r="Z18" s="75">
        <f t="shared" si="3"/>
        <v>0</v>
      </c>
      <c r="AA18" s="75">
        <f t="shared" si="3"/>
        <v>0</v>
      </c>
      <c r="AB18" s="75">
        <f t="shared" si="3"/>
        <v>0</v>
      </c>
      <c r="AC18" s="75">
        <f t="shared" si="3"/>
        <v>0</v>
      </c>
      <c r="AD18" s="75">
        <f t="shared" si="3"/>
        <v>0</v>
      </c>
      <c r="AE18" s="75">
        <f t="shared" si="3"/>
        <v>0</v>
      </c>
      <c r="AF18" s="75">
        <f t="shared" si="3"/>
        <v>0</v>
      </c>
    </row>
    <row r="19" spans="1:32" ht="15">
      <c r="A19" s="76" t="s">
        <v>100</v>
      </c>
      <c r="B19" s="12">
        <f>SUM(C19:AF19)</f>
        <v>0</v>
      </c>
      <c r="C19" s="75">
        <f aca="true" t="shared" si="4" ref="C19:AF19">SUM(C15:C17)*C22</f>
        <v>0</v>
      </c>
      <c r="D19" s="75">
        <f t="shared" si="4"/>
        <v>0</v>
      </c>
      <c r="E19" s="75">
        <f t="shared" si="4"/>
        <v>0</v>
      </c>
      <c r="F19" s="75">
        <f t="shared" si="4"/>
        <v>0</v>
      </c>
      <c r="G19" s="75">
        <f t="shared" si="4"/>
        <v>0</v>
      </c>
      <c r="H19" s="75">
        <f t="shared" si="4"/>
        <v>0</v>
      </c>
      <c r="I19" s="75">
        <f t="shared" si="4"/>
        <v>0</v>
      </c>
      <c r="J19" s="75">
        <f t="shared" si="4"/>
        <v>0</v>
      </c>
      <c r="K19" s="75">
        <f t="shared" si="4"/>
        <v>0</v>
      </c>
      <c r="L19" s="75">
        <f t="shared" si="4"/>
        <v>0</v>
      </c>
      <c r="M19" s="75">
        <f t="shared" si="4"/>
        <v>0</v>
      </c>
      <c r="N19" s="75">
        <f t="shared" si="4"/>
        <v>0</v>
      </c>
      <c r="O19" s="75">
        <f t="shared" si="4"/>
        <v>0</v>
      </c>
      <c r="P19" s="75">
        <f t="shared" si="4"/>
        <v>0</v>
      </c>
      <c r="Q19" s="75">
        <f t="shared" si="4"/>
        <v>0</v>
      </c>
      <c r="R19" s="75">
        <f t="shared" si="4"/>
        <v>0</v>
      </c>
      <c r="S19" s="75">
        <f t="shared" si="4"/>
        <v>0</v>
      </c>
      <c r="T19" s="75">
        <f t="shared" si="4"/>
        <v>0</v>
      </c>
      <c r="U19" s="75">
        <f t="shared" si="4"/>
        <v>0</v>
      </c>
      <c r="V19" s="75">
        <f t="shared" si="4"/>
        <v>0</v>
      </c>
      <c r="W19" s="75">
        <f t="shared" si="4"/>
        <v>0</v>
      </c>
      <c r="X19" s="75">
        <f t="shared" si="4"/>
        <v>0</v>
      </c>
      <c r="Y19" s="75">
        <f t="shared" si="4"/>
        <v>0</v>
      </c>
      <c r="Z19" s="75">
        <f t="shared" si="4"/>
        <v>0</v>
      </c>
      <c r="AA19" s="75">
        <f t="shared" si="4"/>
        <v>0</v>
      </c>
      <c r="AB19" s="75">
        <f t="shared" si="4"/>
        <v>0</v>
      </c>
      <c r="AC19" s="75">
        <f t="shared" si="4"/>
        <v>0</v>
      </c>
      <c r="AD19" s="75">
        <f t="shared" si="4"/>
        <v>0</v>
      </c>
      <c r="AE19" s="75">
        <f t="shared" si="4"/>
        <v>0</v>
      </c>
      <c r="AF19" s="75">
        <f t="shared" si="4"/>
        <v>0</v>
      </c>
    </row>
    <row r="20" spans="1:32" ht="15">
      <c r="A20" s="76" t="s">
        <v>75</v>
      </c>
      <c r="B20" s="75">
        <f>Wirtschaftlichkeitslücke!B38</f>
        <v>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ht="15">
      <c r="A21" s="136" t="s">
        <v>69</v>
      </c>
      <c r="B21" s="137"/>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row>
    <row r="22" spans="1:32" ht="15">
      <c r="A22" s="138" t="s">
        <v>24</v>
      </c>
      <c r="B22" s="139"/>
      <c r="C22" s="9">
        <f>1/((1+C21)^C25)</f>
        <v>1</v>
      </c>
      <c r="D22" s="9">
        <f>1/((1+D21)^D25)</f>
        <v>1</v>
      </c>
      <c r="E22" s="9">
        <f aca="true" t="shared" si="5" ref="E22:AF22">1/((1+E21)^E25)</f>
        <v>1</v>
      </c>
      <c r="F22" s="9">
        <f t="shared" si="5"/>
        <v>1</v>
      </c>
      <c r="G22" s="9">
        <f t="shared" si="5"/>
        <v>1</v>
      </c>
      <c r="H22" s="9">
        <f t="shared" si="5"/>
        <v>1</v>
      </c>
      <c r="I22" s="9">
        <f t="shared" si="5"/>
        <v>1</v>
      </c>
      <c r="J22" s="9">
        <f t="shared" si="5"/>
        <v>1</v>
      </c>
      <c r="K22" s="9">
        <f t="shared" si="5"/>
        <v>1</v>
      </c>
      <c r="L22" s="9">
        <f t="shared" si="5"/>
        <v>1</v>
      </c>
      <c r="M22" s="9">
        <f t="shared" si="5"/>
        <v>1</v>
      </c>
      <c r="N22" s="9">
        <f t="shared" si="5"/>
        <v>1</v>
      </c>
      <c r="O22" s="9">
        <f t="shared" si="5"/>
        <v>1</v>
      </c>
      <c r="P22" s="9">
        <f t="shared" si="5"/>
        <v>1</v>
      </c>
      <c r="Q22" s="9">
        <f t="shared" si="5"/>
        <v>1</v>
      </c>
      <c r="R22" s="9">
        <f t="shared" si="5"/>
        <v>1</v>
      </c>
      <c r="S22" s="9">
        <f t="shared" si="5"/>
        <v>1</v>
      </c>
      <c r="T22" s="9">
        <f t="shared" si="5"/>
        <v>1</v>
      </c>
      <c r="U22" s="9">
        <f t="shared" si="5"/>
        <v>1</v>
      </c>
      <c r="V22" s="9">
        <f t="shared" si="5"/>
        <v>1</v>
      </c>
      <c r="W22" s="9">
        <f t="shared" si="5"/>
        <v>1</v>
      </c>
      <c r="X22" s="9">
        <f t="shared" si="5"/>
        <v>1</v>
      </c>
      <c r="Y22" s="9">
        <f t="shared" si="5"/>
        <v>1</v>
      </c>
      <c r="Z22" s="9">
        <f t="shared" si="5"/>
        <v>1</v>
      </c>
      <c r="AA22" s="9">
        <f t="shared" si="5"/>
        <v>1</v>
      </c>
      <c r="AB22" s="9">
        <f t="shared" si="5"/>
        <v>1</v>
      </c>
      <c r="AC22" s="9">
        <f t="shared" si="5"/>
        <v>1</v>
      </c>
      <c r="AD22" s="9">
        <f t="shared" si="5"/>
        <v>1</v>
      </c>
      <c r="AE22" s="9">
        <f t="shared" si="5"/>
        <v>1</v>
      </c>
      <c r="AF22" s="9">
        <f t="shared" si="5"/>
        <v>1</v>
      </c>
    </row>
    <row r="23" spans="1:32" ht="15">
      <c r="A23" s="32" t="s">
        <v>25</v>
      </c>
      <c r="B23" s="12">
        <f>SUM(C23:AF23)</f>
        <v>0</v>
      </c>
      <c r="C23" s="12">
        <f aca="true" t="shared" si="6" ref="C23:AF23">C12*C22</f>
        <v>0</v>
      </c>
      <c r="D23" s="12">
        <f t="shared" si="6"/>
        <v>0</v>
      </c>
      <c r="E23" s="12">
        <f t="shared" si="6"/>
        <v>0</v>
      </c>
      <c r="F23" s="12">
        <f t="shared" si="6"/>
        <v>0</v>
      </c>
      <c r="G23" s="12">
        <f t="shared" si="6"/>
        <v>0</v>
      </c>
      <c r="H23" s="12">
        <f t="shared" si="6"/>
        <v>0</v>
      </c>
      <c r="I23" s="12">
        <f t="shared" si="6"/>
        <v>0</v>
      </c>
      <c r="J23" s="12">
        <f t="shared" si="6"/>
        <v>0</v>
      </c>
      <c r="K23" s="12">
        <f t="shared" si="6"/>
        <v>0</v>
      </c>
      <c r="L23" s="12">
        <f t="shared" si="6"/>
        <v>0</v>
      </c>
      <c r="M23" s="12">
        <f t="shared" si="6"/>
        <v>0</v>
      </c>
      <c r="N23" s="12">
        <f t="shared" si="6"/>
        <v>0</v>
      </c>
      <c r="O23" s="12">
        <f t="shared" si="6"/>
        <v>0</v>
      </c>
      <c r="P23" s="12">
        <f t="shared" si="6"/>
        <v>0</v>
      </c>
      <c r="Q23" s="12">
        <f t="shared" si="6"/>
        <v>0</v>
      </c>
      <c r="R23" s="12">
        <f t="shared" si="6"/>
        <v>0</v>
      </c>
      <c r="S23" s="12">
        <f t="shared" si="6"/>
        <v>0</v>
      </c>
      <c r="T23" s="12">
        <f t="shared" si="6"/>
        <v>0</v>
      </c>
      <c r="U23" s="12">
        <f t="shared" si="6"/>
        <v>0</v>
      </c>
      <c r="V23" s="12">
        <f t="shared" si="6"/>
        <v>0</v>
      </c>
      <c r="W23" s="12">
        <f t="shared" si="6"/>
        <v>0</v>
      </c>
      <c r="X23" s="12">
        <f t="shared" si="6"/>
        <v>0</v>
      </c>
      <c r="Y23" s="12">
        <f t="shared" si="6"/>
        <v>0</v>
      </c>
      <c r="Z23" s="12">
        <f t="shared" si="6"/>
        <v>0</v>
      </c>
      <c r="AA23" s="12">
        <f t="shared" si="6"/>
        <v>0</v>
      </c>
      <c r="AB23" s="12">
        <f t="shared" si="6"/>
        <v>0</v>
      </c>
      <c r="AC23" s="12">
        <f t="shared" si="6"/>
        <v>0</v>
      </c>
      <c r="AD23" s="12">
        <f t="shared" si="6"/>
        <v>0</v>
      </c>
      <c r="AE23" s="12">
        <f t="shared" si="6"/>
        <v>0</v>
      </c>
      <c r="AF23" s="12">
        <f t="shared" si="6"/>
        <v>0</v>
      </c>
    </row>
    <row r="24" spans="1:32" ht="15.75" thickBot="1">
      <c r="A24" s="33" t="s">
        <v>99</v>
      </c>
      <c r="B24" s="19">
        <f>SUM(C24:AF24)+B20*C22</f>
        <v>0</v>
      </c>
      <c r="C24" s="19">
        <f>C18*C22</f>
        <v>0</v>
      </c>
      <c r="D24" s="19">
        <f aca="true" t="shared" si="7" ref="D24:AF24">D18*D22</f>
        <v>0</v>
      </c>
      <c r="E24" s="19">
        <f t="shared" si="7"/>
        <v>0</v>
      </c>
      <c r="F24" s="19">
        <f t="shared" si="7"/>
        <v>0</v>
      </c>
      <c r="G24" s="19">
        <f t="shared" si="7"/>
        <v>0</v>
      </c>
      <c r="H24" s="19">
        <f t="shared" si="7"/>
        <v>0</v>
      </c>
      <c r="I24" s="19">
        <f t="shared" si="7"/>
        <v>0</v>
      </c>
      <c r="J24" s="19">
        <f t="shared" si="7"/>
        <v>0</v>
      </c>
      <c r="K24" s="19">
        <f t="shared" si="7"/>
        <v>0</v>
      </c>
      <c r="L24" s="19">
        <f t="shared" si="7"/>
        <v>0</v>
      </c>
      <c r="M24" s="19">
        <f t="shared" si="7"/>
        <v>0</v>
      </c>
      <c r="N24" s="19">
        <f t="shared" si="7"/>
        <v>0</v>
      </c>
      <c r="O24" s="19">
        <f t="shared" si="7"/>
        <v>0</v>
      </c>
      <c r="P24" s="19">
        <f t="shared" si="7"/>
        <v>0</v>
      </c>
      <c r="Q24" s="19">
        <f t="shared" si="7"/>
        <v>0</v>
      </c>
      <c r="R24" s="19">
        <f t="shared" si="7"/>
        <v>0</v>
      </c>
      <c r="S24" s="19">
        <f t="shared" si="7"/>
        <v>0</v>
      </c>
      <c r="T24" s="19">
        <f t="shared" si="7"/>
        <v>0</v>
      </c>
      <c r="U24" s="19">
        <f t="shared" si="7"/>
        <v>0</v>
      </c>
      <c r="V24" s="19">
        <f t="shared" si="7"/>
        <v>0</v>
      </c>
      <c r="W24" s="19">
        <f t="shared" si="7"/>
        <v>0</v>
      </c>
      <c r="X24" s="19">
        <f t="shared" si="7"/>
        <v>0</v>
      </c>
      <c r="Y24" s="19">
        <f t="shared" si="7"/>
        <v>0</v>
      </c>
      <c r="Z24" s="19">
        <f t="shared" si="7"/>
        <v>0</v>
      </c>
      <c r="AA24" s="19">
        <f t="shared" si="7"/>
        <v>0</v>
      </c>
      <c r="AB24" s="19">
        <f t="shared" si="7"/>
        <v>0</v>
      </c>
      <c r="AC24" s="19">
        <f t="shared" si="7"/>
        <v>0</v>
      </c>
      <c r="AD24" s="19">
        <f t="shared" si="7"/>
        <v>0</v>
      </c>
      <c r="AE24" s="19">
        <f t="shared" si="7"/>
        <v>0</v>
      </c>
      <c r="AF24" s="19">
        <f t="shared" si="7"/>
        <v>0</v>
      </c>
    </row>
    <row r="25" spans="1:32" ht="8.25" customHeight="1">
      <c r="A25" s="41"/>
      <c r="B25" s="41"/>
      <c r="C25" s="40">
        <f>IF(C21&lt;&gt;0,B25+1,B25)</f>
        <v>0</v>
      </c>
      <c r="D25" s="40">
        <f aca="true" t="shared" si="8" ref="D25:AF25">IF(D21&lt;&gt;0,C25+1,C25)</f>
        <v>0</v>
      </c>
      <c r="E25" s="40">
        <f t="shared" si="8"/>
        <v>0</v>
      </c>
      <c r="F25" s="40">
        <f t="shared" si="8"/>
        <v>0</v>
      </c>
      <c r="G25" s="40">
        <f t="shared" si="8"/>
        <v>0</v>
      </c>
      <c r="H25" s="40">
        <f t="shared" si="8"/>
        <v>0</v>
      </c>
      <c r="I25" s="40">
        <f t="shared" si="8"/>
        <v>0</v>
      </c>
      <c r="J25" s="40">
        <f t="shared" si="8"/>
        <v>0</v>
      </c>
      <c r="K25" s="40">
        <f t="shared" si="8"/>
        <v>0</v>
      </c>
      <c r="L25" s="40">
        <f t="shared" si="8"/>
        <v>0</v>
      </c>
      <c r="M25" s="40">
        <f t="shared" si="8"/>
        <v>0</v>
      </c>
      <c r="N25" s="40">
        <f t="shared" si="8"/>
        <v>0</v>
      </c>
      <c r="O25" s="40">
        <f t="shared" si="8"/>
        <v>0</v>
      </c>
      <c r="P25" s="40">
        <f t="shared" si="8"/>
        <v>0</v>
      </c>
      <c r="Q25" s="40">
        <f t="shared" si="8"/>
        <v>0</v>
      </c>
      <c r="R25" s="40">
        <f t="shared" si="8"/>
        <v>0</v>
      </c>
      <c r="S25" s="40">
        <f t="shared" si="8"/>
        <v>0</v>
      </c>
      <c r="T25" s="40">
        <f t="shared" si="8"/>
        <v>0</v>
      </c>
      <c r="U25" s="40">
        <f t="shared" si="8"/>
        <v>0</v>
      </c>
      <c r="V25" s="40">
        <f t="shared" si="8"/>
        <v>0</v>
      </c>
      <c r="W25" s="40">
        <f t="shared" si="8"/>
        <v>0</v>
      </c>
      <c r="X25" s="40">
        <f t="shared" si="8"/>
        <v>0</v>
      </c>
      <c r="Y25" s="40">
        <f t="shared" si="8"/>
        <v>0</v>
      </c>
      <c r="Z25" s="40">
        <f t="shared" si="8"/>
        <v>0</v>
      </c>
      <c r="AA25" s="40">
        <f t="shared" si="8"/>
        <v>0</v>
      </c>
      <c r="AB25" s="40">
        <f t="shared" si="8"/>
        <v>0</v>
      </c>
      <c r="AC25" s="40">
        <f t="shared" si="8"/>
        <v>0</v>
      </c>
      <c r="AD25" s="40">
        <f t="shared" si="8"/>
        <v>0</v>
      </c>
      <c r="AE25" s="40">
        <f t="shared" si="8"/>
        <v>0</v>
      </c>
      <c r="AF25" s="40">
        <f t="shared" si="8"/>
        <v>0</v>
      </c>
    </row>
    <row r="26" spans="1:2" ht="15.75" thickBot="1">
      <c r="A26" s="36" t="s">
        <v>66</v>
      </c>
      <c r="B26" s="37">
        <f>B23-B24</f>
        <v>0</v>
      </c>
    </row>
    <row r="27" ht="15">
      <c r="A27" s="38"/>
    </row>
    <row r="28" spans="1:32" ht="15">
      <c r="A28" s="45" t="s">
        <v>73</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row>
    <row r="29" spans="1:32" ht="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row>
    <row r="30" spans="1:32" ht="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1:32" ht="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sheetData>
  <sheetProtection password="EBB6" sheet="1" objects="1" scenarios="1" selectLockedCells="1"/>
  <mergeCells count="5">
    <mergeCell ref="A13:AF13"/>
    <mergeCell ref="A7:AF7"/>
    <mergeCell ref="A21:B21"/>
    <mergeCell ref="A22:B22"/>
    <mergeCell ref="A1:H1"/>
  </mergeCells>
  <conditionalFormatting sqref="B4 B3:AF3 C5:AF5 C9:AF11 C15:AF17">
    <cfRule type="cellIs" priority="8" dxfId="11" operator="equal">
      <formula>0</formula>
    </cfRule>
  </conditionalFormatting>
  <conditionalFormatting sqref="C8:AF8">
    <cfRule type="cellIs" priority="5" dxfId="11" operator="equal">
      <formula>0</formula>
    </cfRule>
  </conditionalFormatting>
  <conditionalFormatting sqref="C21:AF21">
    <cfRule type="cellIs" priority="2" dxfId="11" operator="equal">
      <formula>0</formula>
    </cfRule>
  </conditionalFormatting>
  <printOptions/>
  <pageMargins left="0.3937007874015748" right="0.3937007874015748" top="0.7874015748031497" bottom="0.7874015748031497" header="0.31496062992125984" footer="0.31496062992125984"/>
  <pageSetup horizontalDpi="600" verticalDpi="600" orientation="landscape" paperSize="9" r:id="rId1"/>
  <headerFooter>
    <oddFooter>&amp;R&amp;P von &amp;N</oddFooter>
  </headerFooter>
  <ignoredErrors>
    <ignoredError sqref="B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topLeftCell="A1">
      <selection activeCell="A6" sqref="A6"/>
    </sheetView>
  </sheetViews>
  <sheetFormatPr defaultColWidth="11.421875" defaultRowHeight="15"/>
  <cols>
    <col min="1" max="1" width="95.28125" style="92" customWidth="1"/>
    <col min="2" max="16384" width="11.421875" style="92" customWidth="1"/>
  </cols>
  <sheetData>
    <row r="1" ht="18.75">
      <c r="A1" s="91" t="s">
        <v>122</v>
      </c>
    </row>
    <row r="3" spans="1:7" ht="96.75" customHeight="1">
      <c r="A3" s="93" t="s">
        <v>128</v>
      </c>
      <c r="B3" s="93"/>
      <c r="C3" s="93"/>
      <c r="D3" s="93"/>
      <c r="E3" s="93"/>
      <c r="F3" s="93"/>
      <c r="G3" s="93"/>
    </row>
    <row r="4" ht="15">
      <c r="A4" s="94"/>
    </row>
    <row r="5" s="96" customFormat="1" ht="15">
      <c r="A5" s="95" t="s">
        <v>123</v>
      </c>
    </row>
    <row r="6" s="96" customFormat="1" ht="51.75" customHeight="1">
      <c r="A6" s="89"/>
    </row>
    <row r="7" s="96" customFormat="1" ht="7.5" customHeight="1">
      <c r="A7" s="97"/>
    </row>
    <row r="8" s="96" customFormat="1" ht="15">
      <c r="A8" s="95" t="s">
        <v>124</v>
      </c>
    </row>
    <row r="9" s="96" customFormat="1" ht="51.75" customHeight="1">
      <c r="A9" s="89"/>
    </row>
    <row r="10" s="96" customFormat="1" ht="7.5" customHeight="1">
      <c r="A10" s="97"/>
    </row>
    <row r="11" s="96" customFormat="1" ht="15">
      <c r="A11" s="95" t="s">
        <v>77</v>
      </c>
    </row>
    <row r="12" s="96" customFormat="1" ht="51.75" customHeight="1">
      <c r="A12" s="89"/>
    </row>
    <row r="13" s="96" customFormat="1" ht="7.5" customHeight="1">
      <c r="A13" s="97"/>
    </row>
    <row r="14" s="96" customFormat="1" ht="15">
      <c r="A14" s="95" t="s">
        <v>2</v>
      </c>
    </row>
    <row r="15" s="96" customFormat="1" ht="51.75" customHeight="1">
      <c r="A15" s="89"/>
    </row>
    <row r="16" s="96" customFormat="1" ht="7.5" customHeight="1">
      <c r="A16" s="97"/>
    </row>
    <row r="17" s="96" customFormat="1" ht="15">
      <c r="A17" s="95" t="s">
        <v>3</v>
      </c>
    </row>
    <row r="18" s="96" customFormat="1" ht="51.75" customHeight="1">
      <c r="A18" s="89"/>
    </row>
    <row r="19" s="96" customFormat="1" ht="7.5" customHeight="1">
      <c r="A19" s="97"/>
    </row>
    <row r="20" s="96" customFormat="1" ht="15">
      <c r="A20" s="95" t="s">
        <v>78</v>
      </c>
    </row>
    <row r="21" s="96" customFormat="1" ht="51.75" customHeight="1">
      <c r="A21" s="89"/>
    </row>
    <row r="22" s="96" customFormat="1" ht="7.5" customHeight="1">
      <c r="A22" s="97"/>
    </row>
    <row r="23" s="96" customFormat="1" ht="15">
      <c r="A23" s="95" t="s">
        <v>79</v>
      </c>
    </row>
    <row r="24" s="96" customFormat="1" ht="51.75" customHeight="1">
      <c r="A24" s="89"/>
    </row>
    <row r="25" s="96" customFormat="1" ht="7.5" customHeight="1">
      <c r="A25" s="97"/>
    </row>
    <row r="26" s="96" customFormat="1" ht="15">
      <c r="A26" s="95" t="s">
        <v>80</v>
      </c>
    </row>
    <row r="27" s="96" customFormat="1" ht="51.75" customHeight="1">
      <c r="A27" s="89"/>
    </row>
    <row r="28" s="96" customFormat="1" ht="7.5" customHeight="1">
      <c r="A28" s="97"/>
    </row>
    <row r="29" s="96" customFormat="1" ht="15">
      <c r="A29" s="95" t="s">
        <v>81</v>
      </c>
    </row>
    <row r="30" s="96" customFormat="1" ht="51.75" customHeight="1">
      <c r="A30" s="89"/>
    </row>
    <row r="31" s="96" customFormat="1" ht="7.5" customHeight="1">
      <c r="A31" s="97"/>
    </row>
    <row r="32" s="96" customFormat="1" ht="15">
      <c r="A32" s="95" t="s">
        <v>84</v>
      </c>
    </row>
    <row r="33" s="96" customFormat="1" ht="51.75" customHeight="1">
      <c r="A33" s="89"/>
    </row>
    <row r="34" s="96" customFormat="1" ht="7.5" customHeight="1">
      <c r="A34" s="97"/>
    </row>
    <row r="35" s="96" customFormat="1" ht="15">
      <c r="A35" s="95" t="s">
        <v>83</v>
      </c>
    </row>
    <row r="36" s="96" customFormat="1" ht="51.75" customHeight="1">
      <c r="A36" s="89"/>
    </row>
    <row r="37" s="96" customFormat="1" ht="7.5" customHeight="1">
      <c r="A37" s="97"/>
    </row>
    <row r="38" s="96" customFormat="1" ht="15">
      <c r="A38" s="95" t="s">
        <v>85</v>
      </c>
    </row>
    <row r="39" s="96" customFormat="1" ht="51.75" customHeight="1">
      <c r="A39" s="89"/>
    </row>
    <row r="40" s="96" customFormat="1" ht="7.5" customHeight="1">
      <c r="A40" s="97"/>
    </row>
    <row r="41" s="96" customFormat="1" ht="15">
      <c r="A41" s="95" t="s">
        <v>87</v>
      </c>
    </row>
    <row r="42" ht="51.75" customHeight="1">
      <c r="A42" s="90"/>
    </row>
  </sheetData>
  <sheetProtection password="EBB6" sheet="1" objects="1" scenarios="1" selectLockedCells="1"/>
  <conditionalFormatting sqref="A5">
    <cfRule type="expression" priority="5" dxfId="6">
      <formula>Wirtschaftlichkeitslücke!$D$13&gt;Wirtschaftlichkeitslücke!$K$13</formula>
    </cfRule>
  </conditionalFormatting>
  <conditionalFormatting sqref="A8">
    <cfRule type="expression" priority="4" dxfId="6">
      <formula>Wirtschaftlichkeitslücke!$D$14&gt;Wirtschaftlichkeitslücke!$K$14</formula>
    </cfRule>
  </conditionalFormatting>
  <conditionalFormatting sqref="A11">
    <cfRule type="expression" priority="3" dxfId="6">
      <formula>Wirtschaftlichkeitslücke!$D$19&gt;Wirtschaftlichkeitslücke!$K$19</formula>
    </cfRule>
  </conditionalFormatting>
  <conditionalFormatting sqref="A17">
    <cfRule type="expression" priority="2" dxfId="6">
      <formula>Wirtschaftlichkeitslücke!$D$21&gt;Wirtschaftlichkeitslücke!$K$21</formula>
    </cfRule>
  </conditionalFormatting>
  <conditionalFormatting sqref="A32">
    <cfRule type="expression" priority="1" dxfId="6">
      <formula>Wirtschaftlichkeitslücke!$D$30&gt;Wirtschaftlichkeitslücke!$K$30</formula>
    </cfRule>
  </conditionalFormatting>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5">
            <xm:f>Wirtschaftlichkeitslücke!$D$13&gt;Wirtschaftlichkeitslücke!$K$13</xm:f>
            <x14:dxf>
              <fill>
                <patternFill>
                  <bgColor rgb="FFFF7C80"/>
                </patternFill>
              </fill>
            </x14:dxf>
          </x14:cfRule>
          <xm:sqref>A5</xm:sqref>
        </x14:conditionalFormatting>
        <x14:conditionalFormatting xmlns:xm="http://schemas.microsoft.com/office/excel/2006/main">
          <x14:cfRule type="expression" priority="4">
            <xm:f>Wirtschaftlichkeitslücke!$D$14&gt;Wirtschaftlichkeitslücke!$K$14</xm:f>
            <x14:dxf>
              <fill>
                <patternFill>
                  <bgColor rgb="FFFF7C80"/>
                </patternFill>
              </fill>
            </x14:dxf>
          </x14:cfRule>
          <xm:sqref>A8</xm:sqref>
        </x14:conditionalFormatting>
        <x14:conditionalFormatting xmlns:xm="http://schemas.microsoft.com/office/excel/2006/main">
          <x14:cfRule type="expression" priority="3">
            <xm:f>Wirtschaftlichkeitslücke!$D$19&gt;Wirtschaftlichkeitslücke!$K$19</xm:f>
            <x14:dxf>
              <fill>
                <patternFill>
                  <bgColor rgb="FFFF7C80"/>
                </patternFill>
              </fill>
            </x14:dxf>
          </x14:cfRule>
          <xm:sqref>A11</xm:sqref>
        </x14:conditionalFormatting>
        <x14:conditionalFormatting xmlns:xm="http://schemas.microsoft.com/office/excel/2006/main">
          <x14:cfRule type="expression" priority="2">
            <xm:f>Wirtschaftlichkeitslücke!$D$21&gt;Wirtschaftlichkeitslücke!$K$21</xm:f>
            <x14:dxf>
              <fill>
                <patternFill>
                  <bgColor rgb="FFFF7C80"/>
                </patternFill>
              </fill>
            </x14:dxf>
          </x14:cfRule>
          <xm:sqref>A17</xm:sqref>
        </x14:conditionalFormatting>
        <x14:conditionalFormatting xmlns:xm="http://schemas.microsoft.com/office/excel/2006/main">
          <x14:cfRule type="expression" priority="1">
            <xm:f>Wirtschaftlichkeitslücke!$D$30&gt;Wirtschaftlichkeitslücke!$K$30</xm:f>
            <x14:dxf>
              <fill>
                <patternFill>
                  <bgColor rgb="FFFF7C80"/>
                </patternFill>
              </fill>
            </x14:dxf>
          </x14:cfRule>
          <xm:sqref>A32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topLeftCell="A1">
      <selection activeCell="B8" sqref="B8"/>
    </sheetView>
  </sheetViews>
  <sheetFormatPr defaultColWidth="11.421875" defaultRowHeight="15"/>
  <cols>
    <col min="1" max="1" width="3.7109375" style="0" bestFit="1" customWidth="1"/>
    <col min="2" max="2" width="65.7109375" style="0" customWidth="1"/>
    <col min="3" max="3" width="18.28125" style="0" customWidth="1"/>
    <col min="4" max="4" width="10.8515625" style="0" customWidth="1"/>
    <col min="5" max="5" width="31.140625" style="0" customWidth="1"/>
  </cols>
  <sheetData>
    <row r="1" spans="1:5" ht="15">
      <c r="A1" s="144" t="s">
        <v>103</v>
      </c>
      <c r="B1" s="144"/>
      <c r="C1" s="144"/>
      <c r="D1" s="144"/>
      <c r="E1" s="144"/>
    </row>
    <row r="2" spans="1:5" ht="15">
      <c r="A2" s="145" t="s">
        <v>104</v>
      </c>
      <c r="B2" s="145"/>
      <c r="C2" s="145"/>
      <c r="D2" s="145"/>
      <c r="E2" s="82">
        <f>SUM(Wirtschaftlichkeitslücke!B13:B14)</f>
        <v>0</v>
      </c>
    </row>
    <row r="3" spans="1:5" ht="15">
      <c r="A3" s="145" t="s">
        <v>17</v>
      </c>
      <c r="B3" s="145"/>
      <c r="C3" s="145"/>
      <c r="D3" s="145"/>
      <c r="E3" s="82">
        <f>Wirtschaftlichkeitslücke!B15</f>
        <v>0</v>
      </c>
    </row>
    <row r="4" spans="1:5" ht="15">
      <c r="A4" s="145" t="s">
        <v>105</v>
      </c>
      <c r="B4" s="145"/>
      <c r="C4" s="145"/>
      <c r="D4" s="145"/>
      <c r="E4" s="83" t="str">
        <f>IF(E3&gt;0,E3/E2,"Wert wird berechnet...")</f>
        <v>Wert wird berechnet...</v>
      </c>
    </row>
    <row r="5" spans="1:5" ht="15">
      <c r="A5" s="141"/>
      <c r="B5" s="142"/>
      <c r="C5" s="142"/>
      <c r="D5" s="142"/>
      <c r="E5" s="143"/>
    </row>
    <row r="6" spans="1:6" ht="30.75" customHeight="1">
      <c r="A6" s="145" t="s">
        <v>106</v>
      </c>
      <c r="B6" s="145"/>
      <c r="C6" s="145"/>
      <c r="D6" s="145"/>
      <c r="E6" s="145"/>
      <c r="F6" s="100"/>
    </row>
    <row r="7" spans="1:5" ht="15">
      <c r="A7" s="84" t="s">
        <v>107</v>
      </c>
      <c r="B7" s="88" t="s">
        <v>108</v>
      </c>
      <c r="C7" s="88" t="s">
        <v>121</v>
      </c>
      <c r="D7" s="88" t="s">
        <v>98</v>
      </c>
      <c r="E7" s="88" t="s">
        <v>109</v>
      </c>
    </row>
    <row r="8" spans="1:5" ht="15">
      <c r="A8" s="84">
        <v>1</v>
      </c>
      <c r="B8" s="98"/>
      <c r="C8" s="99"/>
      <c r="D8" s="98"/>
      <c r="E8" s="99"/>
    </row>
    <row r="9" spans="1:5" ht="15">
      <c r="A9" s="84">
        <v>2</v>
      </c>
      <c r="B9" s="98"/>
      <c r="C9" s="99"/>
      <c r="D9" s="98"/>
      <c r="E9" s="99"/>
    </row>
    <row r="10" spans="1:5" ht="15">
      <c r="A10" s="84">
        <v>3</v>
      </c>
      <c r="B10" s="98"/>
      <c r="C10" s="99"/>
      <c r="D10" s="98"/>
      <c r="E10" s="99"/>
    </row>
    <row r="11" spans="1:5" ht="15">
      <c r="A11" s="84">
        <v>4</v>
      </c>
      <c r="B11" s="98"/>
      <c r="C11" s="99"/>
      <c r="D11" s="98"/>
      <c r="E11" s="99"/>
    </row>
    <row r="12" spans="1:5" ht="15">
      <c r="A12" s="84">
        <v>5</v>
      </c>
      <c r="B12" s="98"/>
      <c r="C12" s="99"/>
      <c r="D12" s="98"/>
      <c r="E12" s="99"/>
    </row>
    <row r="13" spans="1:5" ht="15">
      <c r="A13" s="84">
        <v>6</v>
      </c>
      <c r="B13" s="98"/>
      <c r="C13" s="99"/>
      <c r="D13" s="98"/>
      <c r="E13" s="99"/>
    </row>
    <row r="14" spans="1:5" ht="15">
      <c r="A14" s="84">
        <v>7</v>
      </c>
      <c r="B14" s="98"/>
      <c r="C14" s="99"/>
      <c r="D14" s="98"/>
      <c r="E14" s="99"/>
    </row>
    <row r="15" spans="1:5" ht="15">
      <c r="A15" s="84">
        <v>8</v>
      </c>
      <c r="B15" s="98"/>
      <c r="C15" s="99"/>
      <c r="D15" s="98"/>
      <c r="E15" s="99"/>
    </row>
    <row r="16" spans="1:5" ht="15">
      <c r="A16" s="84">
        <v>9</v>
      </c>
      <c r="B16" s="98"/>
      <c r="C16" s="99"/>
      <c r="D16" s="98"/>
      <c r="E16" s="99"/>
    </row>
    <row r="17" spans="1:5" ht="15">
      <c r="A17" s="84">
        <v>10</v>
      </c>
      <c r="B17" s="98"/>
      <c r="C17" s="99"/>
      <c r="D17" s="98"/>
      <c r="E17" s="99"/>
    </row>
    <row r="18" spans="1:5" ht="15">
      <c r="A18" s="84">
        <v>11</v>
      </c>
      <c r="B18" s="98"/>
      <c r="C18" s="99"/>
      <c r="D18" s="98"/>
      <c r="E18" s="99"/>
    </row>
    <row r="19" spans="1:5" ht="15">
      <c r="A19" s="84">
        <v>12</v>
      </c>
      <c r="B19" s="98"/>
      <c r="C19" s="99"/>
      <c r="D19" s="98"/>
      <c r="E19" s="99"/>
    </row>
    <row r="20" spans="1:5" ht="15">
      <c r="A20" s="84">
        <v>13</v>
      </c>
      <c r="B20" s="98"/>
      <c r="C20" s="99"/>
      <c r="D20" s="98"/>
      <c r="E20" s="99"/>
    </row>
    <row r="21" spans="1:5" ht="15">
      <c r="A21" s="84">
        <v>14</v>
      </c>
      <c r="B21" s="98"/>
      <c r="C21" s="99"/>
      <c r="D21" s="98"/>
      <c r="E21" s="99"/>
    </row>
    <row r="22" spans="1:5" ht="15">
      <c r="A22" s="84">
        <v>15</v>
      </c>
      <c r="B22" s="98"/>
      <c r="C22" s="99"/>
      <c r="D22" s="98"/>
      <c r="E22" s="99"/>
    </row>
    <row r="23" spans="1:5" ht="15">
      <c r="A23" s="84">
        <v>16</v>
      </c>
      <c r="B23" s="98"/>
      <c r="C23" s="99"/>
      <c r="D23" s="98"/>
      <c r="E23" s="99"/>
    </row>
    <row r="24" spans="1:5" ht="15">
      <c r="A24" s="84">
        <v>17</v>
      </c>
      <c r="B24" s="98"/>
      <c r="C24" s="99"/>
      <c r="D24" s="98"/>
      <c r="E24" s="99"/>
    </row>
    <row r="25" spans="1:5" ht="15">
      <c r="A25" s="84">
        <v>18</v>
      </c>
      <c r="B25" s="98"/>
      <c r="C25" s="99"/>
      <c r="D25" s="98"/>
      <c r="E25" s="99"/>
    </row>
    <row r="26" spans="1:5" ht="15">
      <c r="A26" s="84">
        <v>19</v>
      </c>
      <c r="B26" s="98"/>
      <c r="C26" s="99"/>
      <c r="D26" s="98"/>
      <c r="E26" s="99"/>
    </row>
    <row r="27" spans="1:5" ht="15">
      <c r="A27" s="84">
        <v>20</v>
      </c>
      <c r="B27" s="98"/>
      <c r="C27" s="99"/>
      <c r="D27" s="98"/>
      <c r="E27" s="99"/>
    </row>
    <row r="28" spans="1:5" ht="15">
      <c r="A28" s="84">
        <v>21</v>
      </c>
      <c r="B28" s="98"/>
      <c r="C28" s="99"/>
      <c r="D28" s="98"/>
      <c r="E28" s="99"/>
    </row>
    <row r="29" spans="1:5" ht="15">
      <c r="A29" s="84">
        <v>22</v>
      </c>
      <c r="B29" s="98"/>
      <c r="C29" s="99"/>
      <c r="D29" s="98"/>
      <c r="E29" s="99"/>
    </row>
    <row r="31" spans="1:5" ht="15">
      <c r="A31" s="141" t="s">
        <v>110</v>
      </c>
      <c r="B31" s="142"/>
      <c r="C31" s="142"/>
      <c r="D31" s="143"/>
      <c r="E31" s="86">
        <f>E3-(SUM(C8:C29))</f>
        <v>0</v>
      </c>
    </row>
    <row r="32" spans="1:5" ht="15">
      <c r="A32" s="141" t="s">
        <v>111</v>
      </c>
      <c r="B32" s="142"/>
      <c r="C32" s="142"/>
      <c r="D32" s="143"/>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priority="2" dxfId="0" operator="greaterThan">
      <formula>0.1</formula>
    </cfRule>
  </conditionalFormatting>
  <conditionalFormatting sqref="E2:E3">
    <cfRule type="cellIs" priority="1" dxfId="0" operator="equal">
      <formula>0</formula>
    </cfRule>
  </conditionalFormatting>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topLeftCell="A1">
      <selection activeCell="B8" sqref="B8"/>
    </sheetView>
  </sheetViews>
  <sheetFormatPr defaultColWidth="11.421875" defaultRowHeight="15"/>
  <cols>
    <col min="1" max="1" width="3.7109375" style="0" bestFit="1" customWidth="1"/>
    <col min="2" max="2" width="65.7109375" style="0" customWidth="1"/>
    <col min="3" max="3" width="18.28125" style="0" customWidth="1"/>
    <col min="4" max="4" width="10.8515625" style="0" customWidth="1"/>
    <col min="5" max="5" width="31.140625" style="0" customWidth="1"/>
  </cols>
  <sheetData>
    <row r="1" spans="1:5" ht="15">
      <c r="A1" s="144" t="s">
        <v>18</v>
      </c>
      <c r="B1" s="144"/>
      <c r="C1" s="144"/>
      <c r="D1" s="144"/>
      <c r="E1" s="144"/>
    </row>
    <row r="2" spans="1:5" ht="15">
      <c r="A2" s="145" t="s">
        <v>126</v>
      </c>
      <c r="B2" s="145"/>
      <c r="C2" s="145"/>
      <c r="D2" s="145"/>
      <c r="E2" s="82">
        <f>SUM(Wirtschaftlichkeitslücke!B19:B25)</f>
        <v>0</v>
      </c>
    </row>
    <row r="3" spans="1:5" ht="15">
      <c r="A3" s="145" t="s">
        <v>112</v>
      </c>
      <c r="B3" s="145"/>
      <c r="C3" s="145"/>
      <c r="D3" s="145"/>
      <c r="E3" s="82">
        <f>Wirtschaftlichkeitslücke!B26</f>
        <v>0</v>
      </c>
    </row>
    <row r="4" spans="1:5" ht="15">
      <c r="A4" s="145" t="s">
        <v>113</v>
      </c>
      <c r="B4" s="145"/>
      <c r="C4" s="145"/>
      <c r="D4" s="145"/>
      <c r="E4" s="83" t="str">
        <f>IF(E3&gt;0,E3/E2,"Wert wird berechnet...")</f>
        <v>Wert wird berechnet...</v>
      </c>
    </row>
    <row r="5" spans="1:5" ht="15">
      <c r="A5" s="141"/>
      <c r="B5" s="142"/>
      <c r="C5" s="142"/>
      <c r="D5" s="142"/>
      <c r="E5" s="143"/>
    </row>
    <row r="6" spans="1:6" ht="29.25" customHeight="1">
      <c r="A6" s="145" t="s">
        <v>114</v>
      </c>
      <c r="B6" s="145"/>
      <c r="C6" s="145"/>
      <c r="D6" s="145"/>
      <c r="E6" s="145"/>
      <c r="F6" s="100"/>
    </row>
    <row r="7" spans="1:5" ht="15">
      <c r="A7" s="84" t="s">
        <v>107</v>
      </c>
      <c r="B7" s="88" t="s">
        <v>115</v>
      </c>
      <c r="C7" s="88" t="s">
        <v>121</v>
      </c>
      <c r="D7" s="88" t="s">
        <v>98</v>
      </c>
      <c r="E7" s="88" t="s">
        <v>109</v>
      </c>
    </row>
    <row r="8" spans="1:5" ht="15">
      <c r="A8" s="84">
        <v>1</v>
      </c>
      <c r="B8" s="98"/>
      <c r="C8" s="99"/>
      <c r="D8" s="98"/>
      <c r="E8" s="99"/>
    </row>
    <row r="9" spans="1:5" ht="15">
      <c r="A9" s="84">
        <v>2</v>
      </c>
      <c r="B9" s="98"/>
      <c r="C9" s="99"/>
      <c r="D9" s="98"/>
      <c r="E9" s="99"/>
    </row>
    <row r="10" spans="1:5" ht="15">
      <c r="A10" s="84">
        <v>3</v>
      </c>
      <c r="B10" s="98"/>
      <c r="C10" s="99"/>
      <c r="D10" s="98"/>
      <c r="E10" s="99"/>
    </row>
    <row r="11" spans="1:5" ht="15">
      <c r="A11" s="84">
        <v>4</v>
      </c>
      <c r="B11" s="98"/>
      <c r="C11" s="99"/>
      <c r="D11" s="98"/>
      <c r="E11" s="99"/>
    </row>
    <row r="12" spans="1:5" ht="15">
      <c r="A12" s="84">
        <v>5</v>
      </c>
      <c r="B12" s="98"/>
      <c r="C12" s="99"/>
      <c r="D12" s="98"/>
      <c r="E12" s="99"/>
    </row>
    <row r="13" spans="1:5" ht="15">
      <c r="A13" s="84">
        <v>6</v>
      </c>
      <c r="B13" s="98"/>
      <c r="C13" s="99"/>
      <c r="D13" s="98"/>
      <c r="E13" s="99"/>
    </row>
    <row r="14" spans="1:5" ht="15">
      <c r="A14" s="84">
        <v>7</v>
      </c>
      <c r="B14" s="98"/>
      <c r="C14" s="99"/>
      <c r="D14" s="98"/>
      <c r="E14" s="99"/>
    </row>
    <row r="15" spans="1:5" ht="15">
      <c r="A15" s="84">
        <v>8</v>
      </c>
      <c r="B15" s="98"/>
      <c r="C15" s="99"/>
      <c r="D15" s="98"/>
      <c r="E15" s="99"/>
    </row>
    <row r="16" spans="1:5" ht="15">
      <c r="A16" s="84">
        <v>9</v>
      </c>
      <c r="B16" s="98"/>
      <c r="C16" s="99"/>
      <c r="D16" s="98"/>
      <c r="E16" s="99"/>
    </row>
    <row r="17" spans="1:5" ht="15">
      <c r="A17" s="84">
        <v>10</v>
      </c>
      <c r="B17" s="98"/>
      <c r="C17" s="99"/>
      <c r="D17" s="98"/>
      <c r="E17" s="99"/>
    </row>
    <row r="18" spans="1:5" ht="15">
      <c r="A18" s="84">
        <v>11</v>
      </c>
      <c r="B18" s="98"/>
      <c r="C18" s="99"/>
      <c r="D18" s="98"/>
      <c r="E18" s="99"/>
    </row>
    <row r="19" spans="1:5" ht="15">
      <c r="A19" s="84">
        <v>12</v>
      </c>
      <c r="B19" s="98"/>
      <c r="C19" s="99"/>
      <c r="D19" s="98"/>
      <c r="E19" s="99"/>
    </row>
    <row r="20" spans="1:5" ht="15">
      <c r="A20" s="84">
        <v>13</v>
      </c>
      <c r="B20" s="98"/>
      <c r="C20" s="99"/>
      <c r="D20" s="98"/>
      <c r="E20" s="99"/>
    </row>
    <row r="21" spans="1:5" ht="15">
      <c r="A21" s="84">
        <v>14</v>
      </c>
      <c r="B21" s="98"/>
      <c r="C21" s="99"/>
      <c r="D21" s="98"/>
      <c r="E21" s="99"/>
    </row>
    <row r="22" spans="1:5" ht="15">
      <c r="A22" s="84">
        <v>15</v>
      </c>
      <c r="B22" s="98"/>
      <c r="C22" s="99"/>
      <c r="D22" s="98"/>
      <c r="E22" s="99"/>
    </row>
    <row r="23" spans="1:5" ht="15">
      <c r="A23" s="84">
        <v>16</v>
      </c>
      <c r="B23" s="98"/>
      <c r="C23" s="99"/>
      <c r="D23" s="98"/>
      <c r="E23" s="99"/>
    </row>
    <row r="24" spans="1:5" ht="15">
      <c r="A24" s="84">
        <v>17</v>
      </c>
      <c r="B24" s="98"/>
      <c r="C24" s="99"/>
      <c r="D24" s="98"/>
      <c r="E24" s="99"/>
    </row>
    <row r="25" spans="1:5" ht="15">
      <c r="A25" s="84">
        <v>18</v>
      </c>
      <c r="B25" s="98"/>
      <c r="C25" s="99"/>
      <c r="D25" s="98"/>
      <c r="E25" s="99"/>
    </row>
    <row r="26" spans="1:5" ht="15">
      <c r="A26" s="84">
        <v>19</v>
      </c>
      <c r="B26" s="98"/>
      <c r="C26" s="99"/>
      <c r="D26" s="98"/>
      <c r="E26" s="99"/>
    </row>
    <row r="27" spans="1:5" ht="15">
      <c r="A27" s="84">
        <v>20</v>
      </c>
      <c r="B27" s="98"/>
      <c r="C27" s="99"/>
      <c r="D27" s="98"/>
      <c r="E27" s="99"/>
    </row>
    <row r="28" spans="1:5" ht="15">
      <c r="A28" s="84">
        <v>21</v>
      </c>
      <c r="B28" s="98"/>
      <c r="C28" s="99"/>
      <c r="D28" s="98"/>
      <c r="E28" s="99"/>
    </row>
    <row r="29" spans="1:5" ht="15">
      <c r="A29" s="84">
        <v>22</v>
      </c>
      <c r="B29" s="98"/>
      <c r="C29" s="99"/>
      <c r="D29" s="98"/>
      <c r="E29" s="99"/>
    </row>
    <row r="31" spans="1:5" ht="15">
      <c r="A31" s="146" t="s">
        <v>116</v>
      </c>
      <c r="B31" s="147"/>
      <c r="C31" s="147"/>
      <c r="D31" s="148"/>
      <c r="E31" s="86">
        <f>E3-(SUM(C8:C29))</f>
        <v>0</v>
      </c>
    </row>
    <row r="32" spans="1:5" ht="15">
      <c r="A32" s="146" t="s">
        <v>111</v>
      </c>
      <c r="B32" s="147"/>
      <c r="C32" s="147"/>
      <c r="D32" s="148"/>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priority="2" dxfId="0" operator="greaterThan">
      <formula>0.1</formula>
    </cfRule>
  </conditionalFormatting>
  <conditionalFormatting sqref="E2:E3">
    <cfRule type="cellIs" priority="1" dxfId="0" operator="equal">
      <formula>0</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topLeftCell="A1">
      <selection activeCell="B8" sqref="B8"/>
    </sheetView>
  </sheetViews>
  <sheetFormatPr defaultColWidth="11.421875" defaultRowHeight="15"/>
  <cols>
    <col min="1" max="1" width="3.7109375" style="0" bestFit="1" customWidth="1"/>
    <col min="2" max="2" width="65.7109375" style="0" customWidth="1"/>
    <col min="3" max="3" width="18.28125" style="0" customWidth="1"/>
    <col min="4" max="4" width="10.8515625" style="0" customWidth="1"/>
    <col min="5" max="5" width="31.140625" style="0" customWidth="1"/>
  </cols>
  <sheetData>
    <row r="1" spans="1:5" ht="15">
      <c r="A1" s="144" t="s">
        <v>19</v>
      </c>
      <c r="B1" s="144"/>
      <c r="C1" s="144"/>
      <c r="D1" s="144"/>
      <c r="E1" s="144"/>
    </row>
    <row r="2" spans="1:5" ht="15">
      <c r="A2" s="145" t="s">
        <v>125</v>
      </c>
      <c r="B2" s="145"/>
      <c r="C2" s="145"/>
      <c r="D2" s="145"/>
      <c r="E2" s="82">
        <f>SUM(Wirtschaftlichkeitslücke!B30:Wirtschaftlichkeitslücke!B33)</f>
        <v>0</v>
      </c>
    </row>
    <row r="3" spans="1:5" ht="15">
      <c r="A3" s="145" t="s">
        <v>117</v>
      </c>
      <c r="B3" s="145"/>
      <c r="C3" s="145"/>
      <c r="D3" s="145"/>
      <c r="E3" s="82">
        <f>Wirtschaftlichkeitslücke!B34</f>
        <v>0</v>
      </c>
    </row>
    <row r="4" spans="1:5" ht="15">
      <c r="A4" s="145" t="s">
        <v>118</v>
      </c>
      <c r="B4" s="145"/>
      <c r="C4" s="145"/>
      <c r="D4" s="145"/>
      <c r="E4" s="83" t="str">
        <f>IF(E3&gt;0,E3/E2,"Wert wird berechnet...")</f>
        <v>Wert wird berechnet...</v>
      </c>
    </row>
    <row r="5" spans="1:5" ht="15">
      <c r="A5" s="141"/>
      <c r="B5" s="142"/>
      <c r="C5" s="142"/>
      <c r="D5" s="142"/>
      <c r="E5" s="143"/>
    </row>
    <row r="6" spans="1:8" ht="30.75" customHeight="1">
      <c r="A6" s="145" t="s">
        <v>127</v>
      </c>
      <c r="B6" s="145"/>
      <c r="C6" s="145"/>
      <c r="D6" s="145"/>
      <c r="E6" s="145"/>
      <c r="F6" s="100"/>
      <c r="G6" s="100"/>
      <c r="H6" s="100"/>
    </row>
    <row r="7" spans="1:5" ht="15">
      <c r="A7" s="84" t="s">
        <v>107</v>
      </c>
      <c r="B7" s="85" t="s">
        <v>119</v>
      </c>
      <c r="C7" s="88" t="s">
        <v>121</v>
      </c>
      <c r="D7" s="88" t="s">
        <v>98</v>
      </c>
      <c r="E7" s="88" t="s">
        <v>109</v>
      </c>
    </row>
    <row r="8" spans="1:5" ht="15">
      <c r="A8" s="84">
        <v>1</v>
      </c>
      <c r="B8" s="98"/>
      <c r="C8" s="99"/>
      <c r="D8" s="98"/>
      <c r="E8" s="99"/>
    </row>
    <row r="9" spans="1:5" ht="15">
      <c r="A9" s="84">
        <v>2</v>
      </c>
      <c r="B9" s="98"/>
      <c r="C9" s="99"/>
      <c r="D9" s="98"/>
      <c r="E9" s="99"/>
    </row>
    <row r="10" spans="1:5" ht="15">
      <c r="A10" s="84">
        <v>3</v>
      </c>
      <c r="B10" s="98"/>
      <c r="C10" s="99"/>
      <c r="D10" s="98"/>
      <c r="E10" s="99"/>
    </row>
    <row r="11" spans="1:5" ht="15">
      <c r="A11" s="84">
        <v>4</v>
      </c>
      <c r="B11" s="98"/>
      <c r="C11" s="99"/>
      <c r="D11" s="98"/>
      <c r="E11" s="99"/>
    </row>
    <row r="12" spans="1:5" ht="15">
      <c r="A12" s="84">
        <v>5</v>
      </c>
      <c r="B12" s="98"/>
      <c r="C12" s="99"/>
      <c r="D12" s="98"/>
      <c r="E12" s="99"/>
    </row>
    <row r="13" spans="1:5" ht="15">
      <c r="A13" s="84">
        <v>6</v>
      </c>
      <c r="B13" s="98"/>
      <c r="C13" s="99"/>
      <c r="D13" s="98"/>
      <c r="E13" s="99"/>
    </row>
    <row r="14" spans="1:5" ht="15">
      <c r="A14" s="84">
        <v>7</v>
      </c>
      <c r="B14" s="98"/>
      <c r="C14" s="99"/>
      <c r="D14" s="98"/>
      <c r="E14" s="99"/>
    </row>
    <row r="15" spans="1:5" ht="15">
      <c r="A15" s="84">
        <v>8</v>
      </c>
      <c r="B15" s="98"/>
      <c r="C15" s="99"/>
      <c r="D15" s="98"/>
      <c r="E15" s="99"/>
    </row>
    <row r="16" spans="1:5" ht="15">
      <c r="A16" s="84">
        <v>9</v>
      </c>
      <c r="B16" s="98"/>
      <c r="C16" s="99"/>
      <c r="D16" s="98"/>
      <c r="E16" s="99"/>
    </row>
    <row r="17" spans="1:5" ht="15">
      <c r="A17" s="84">
        <v>10</v>
      </c>
      <c r="B17" s="98"/>
      <c r="C17" s="99"/>
      <c r="D17" s="98"/>
      <c r="E17" s="99"/>
    </row>
    <row r="18" spans="1:5" ht="15">
      <c r="A18" s="84">
        <v>11</v>
      </c>
      <c r="B18" s="98"/>
      <c r="C18" s="99"/>
      <c r="D18" s="98"/>
      <c r="E18" s="99"/>
    </row>
    <row r="19" spans="1:5" ht="15">
      <c r="A19" s="84">
        <v>12</v>
      </c>
      <c r="B19" s="98"/>
      <c r="C19" s="99"/>
      <c r="D19" s="98"/>
      <c r="E19" s="99"/>
    </row>
    <row r="20" spans="1:5" ht="15">
      <c r="A20" s="84">
        <v>13</v>
      </c>
      <c r="B20" s="98"/>
      <c r="C20" s="99"/>
      <c r="D20" s="98"/>
      <c r="E20" s="99"/>
    </row>
    <row r="21" spans="1:5" ht="15">
      <c r="A21" s="84">
        <v>14</v>
      </c>
      <c r="B21" s="98"/>
      <c r="C21" s="99"/>
      <c r="D21" s="98"/>
      <c r="E21" s="99"/>
    </row>
    <row r="22" spans="1:5" ht="15">
      <c r="A22" s="84">
        <v>15</v>
      </c>
      <c r="B22" s="98"/>
      <c r="C22" s="99"/>
      <c r="D22" s="98"/>
      <c r="E22" s="99"/>
    </row>
    <row r="23" spans="1:5" ht="15">
      <c r="A23" s="84">
        <v>16</v>
      </c>
      <c r="B23" s="98"/>
      <c r="C23" s="99"/>
      <c r="D23" s="98"/>
      <c r="E23" s="99"/>
    </row>
    <row r="24" spans="1:5" ht="15">
      <c r="A24" s="84">
        <v>17</v>
      </c>
      <c r="B24" s="98"/>
      <c r="C24" s="99"/>
      <c r="D24" s="98"/>
      <c r="E24" s="99"/>
    </row>
    <row r="25" spans="1:5" ht="15">
      <c r="A25" s="84">
        <v>18</v>
      </c>
      <c r="B25" s="98"/>
      <c r="C25" s="99"/>
      <c r="D25" s="98"/>
      <c r="E25" s="99"/>
    </row>
    <row r="26" spans="1:5" ht="15">
      <c r="A26" s="84">
        <v>19</v>
      </c>
      <c r="B26" s="98"/>
      <c r="C26" s="99"/>
      <c r="D26" s="98"/>
      <c r="E26" s="99"/>
    </row>
    <row r="27" spans="1:5" ht="15">
      <c r="A27" s="84">
        <v>20</v>
      </c>
      <c r="B27" s="98"/>
      <c r="C27" s="99"/>
      <c r="D27" s="98"/>
      <c r="E27" s="99"/>
    </row>
    <row r="28" spans="1:5" ht="15">
      <c r="A28" s="84">
        <v>21</v>
      </c>
      <c r="B28" s="98"/>
      <c r="C28" s="99"/>
      <c r="D28" s="98"/>
      <c r="E28" s="99"/>
    </row>
    <row r="29" spans="1:5" ht="15">
      <c r="A29" s="84">
        <v>22</v>
      </c>
      <c r="B29" s="98"/>
      <c r="C29" s="99"/>
      <c r="D29" s="98"/>
      <c r="E29" s="99"/>
    </row>
    <row r="31" spans="1:5" ht="15">
      <c r="A31" s="141" t="s">
        <v>120</v>
      </c>
      <c r="B31" s="142"/>
      <c r="C31" s="142"/>
      <c r="D31" s="143"/>
      <c r="E31" s="86">
        <f>E3-(SUM(C8:C29))</f>
        <v>0</v>
      </c>
    </row>
    <row r="32" spans="1:5" ht="15">
      <c r="A32" s="141" t="s">
        <v>111</v>
      </c>
      <c r="B32" s="142"/>
      <c r="C32" s="142"/>
      <c r="D32" s="143"/>
      <c r="E32" s="87">
        <f>IF(E3&gt;0,E31/E2,0%)</f>
        <v>0</v>
      </c>
    </row>
  </sheetData>
  <sheetProtection password="EBB6" sheet="1" objects="1" scenarios="1" selectLockedCells="1"/>
  <mergeCells count="8">
    <mergeCell ref="A32:D32"/>
    <mergeCell ref="A31:D31"/>
    <mergeCell ref="A1:E1"/>
    <mergeCell ref="A2:D2"/>
    <mergeCell ref="A3:D3"/>
    <mergeCell ref="A4:D4"/>
    <mergeCell ref="A5:E5"/>
    <mergeCell ref="A6:E6"/>
  </mergeCells>
  <conditionalFormatting sqref="E4 E32">
    <cfRule type="cellIs" priority="2" dxfId="0" operator="greaterThan">
      <formula>0.1</formula>
    </cfRule>
  </conditionalFormatting>
  <conditionalFormatting sqref="E2:E3">
    <cfRule type="cellIs" priority="1" dxfId="0" operator="equal">
      <formula>0</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JHM</dc:creator>
  <cp:keywords/>
  <dc:description/>
  <cp:lastModifiedBy>JHM</cp:lastModifiedBy>
  <cp:lastPrinted>2018-02-21T11:32:03Z</cp:lastPrinted>
  <dcterms:created xsi:type="dcterms:W3CDTF">2015-11-09T10:00:40Z</dcterms:created>
  <dcterms:modified xsi:type="dcterms:W3CDTF">2018-03-27T09:28:30Z</dcterms:modified>
  <cp:category/>
  <cp:version/>
  <cp:contentType/>
  <cp:contentStatus/>
</cp:coreProperties>
</file>